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9200" windowHeight="11595"/>
  </bookViews>
  <sheets>
    <sheet name="Tableau" sheetId="1" r:id="rId1"/>
    <sheet name="Tour par tour réalisé" sheetId="2" r:id="rId2"/>
    <sheet name="Compétiteurs 1 &amp; 2" sheetId="5" r:id="rId3"/>
    <sheet name="Compétiteurs 3 &amp; 4" sheetId="4" r:id="rId4"/>
    <sheet name="Compétiteurs 5 &amp; 6" sheetId="3" r:id="rId5"/>
    <sheet name="Aide" sheetId="8" r:id="rId6"/>
  </sheets>
  <definedNames>
    <definedName name="_xlnm._FilterDatabase" localSheetId="0" hidden="1">Tableau!$B$13:$M$49</definedName>
    <definedName name="_xlnm.Print_Titles" localSheetId="0">Tableau!$13:$13</definedName>
    <definedName name="Noms">Tableau!$B$6:$B$12</definedName>
    <definedName name="_xlnm.Print_Area" localSheetId="2">'Compétiteurs 1 &amp; 2'!$A$1:$H$41</definedName>
    <definedName name="_xlnm.Print_Area" localSheetId="3">'Compétiteurs 3 &amp; 4'!$A$1:$H$41</definedName>
    <definedName name="_xlnm.Print_Area" localSheetId="4">'Compétiteurs 5 &amp; 6'!$A$1:$H$41</definedName>
    <definedName name="_xlnm.Print_Area" localSheetId="0">Tableau!$A$1:$M$62</definedName>
    <definedName name="_xlnm.Print_Area" localSheetId="1">'Tour par tour réalisé'!$A$1:$J$38</definedName>
  </definedNames>
  <calcPr calcId="145621"/>
</workbook>
</file>

<file path=xl/calcChain.xml><?xml version="1.0" encoding="utf-8"?>
<calcChain xmlns="http://schemas.openxmlformats.org/spreadsheetml/2006/main">
  <c r="G65" i="1" l="1"/>
  <c r="C32" i="2" l="1"/>
  <c r="H32" i="2"/>
  <c r="C33" i="2"/>
  <c r="H33" i="2"/>
  <c r="C34" i="2"/>
  <c r="H34" i="2"/>
  <c r="C35" i="2"/>
  <c r="H35" i="2"/>
  <c r="C36" i="2"/>
  <c r="H36" i="2"/>
  <c r="C37" i="2"/>
  <c r="H37" i="2"/>
  <c r="G67" i="1"/>
  <c r="B67" i="1"/>
  <c r="G66" i="1"/>
  <c r="B66" i="1"/>
  <c r="B65" i="1"/>
  <c r="E5" i="5"/>
  <c r="A5" i="5"/>
  <c r="E3" i="5"/>
  <c r="A3" i="5"/>
  <c r="E5" i="4"/>
  <c r="A5" i="4"/>
  <c r="E3" i="4"/>
  <c r="A3" i="4"/>
  <c r="E5" i="3"/>
  <c r="A5" i="3"/>
  <c r="E3" i="3"/>
  <c r="A3" i="3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F17" i="1" s="1"/>
  <c r="H5" i="2"/>
  <c r="F16" i="1" s="1"/>
  <c r="H4" i="2"/>
  <c r="F15" i="1" s="1"/>
  <c r="H3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A12" i="1"/>
  <c r="AC12" i="1"/>
  <c r="AE12" i="1"/>
  <c r="AG12" i="1"/>
  <c r="AI12" i="1"/>
  <c r="AK12" i="1"/>
  <c r="AO12" i="1"/>
  <c r="H14" i="1"/>
  <c r="I14" i="1"/>
  <c r="K14" i="1" s="1"/>
  <c r="M14" i="1"/>
  <c r="S14" i="1"/>
  <c r="AA14" i="1"/>
  <c r="AB14" i="1" s="1"/>
  <c r="AC14" i="1"/>
  <c r="AD14" i="1" s="1"/>
  <c r="AE14" i="1"/>
  <c r="AF14" i="1"/>
  <c r="AG14" i="1"/>
  <c r="AH14" i="1"/>
  <c r="AI14" i="1"/>
  <c r="AJ14" i="1"/>
  <c r="AK14" i="1"/>
  <c r="AL14" i="1" s="1"/>
  <c r="AO14" i="1"/>
  <c r="I15" i="1"/>
  <c r="K15" i="1"/>
  <c r="S15" i="1"/>
  <c r="AA15" i="1"/>
  <c r="AC15" i="1"/>
  <c r="AD23" i="1" s="1"/>
  <c r="AE15" i="1"/>
  <c r="AF15" i="1" s="1"/>
  <c r="AG15" i="1"/>
  <c r="AH15" i="1" s="1"/>
  <c r="AI15" i="1"/>
  <c r="AJ15" i="1"/>
  <c r="AK15" i="1"/>
  <c r="AL15" i="1"/>
  <c r="I16" i="1"/>
  <c r="S16" i="1"/>
  <c r="AA16" i="1"/>
  <c r="AB16" i="1"/>
  <c r="AC16" i="1"/>
  <c r="AE16" i="1"/>
  <c r="AG16" i="1"/>
  <c r="AH24" i="1" s="1"/>
  <c r="AH16" i="1"/>
  <c r="AI16" i="1"/>
  <c r="AJ16" i="1"/>
  <c r="AK16" i="1"/>
  <c r="AL16" i="1"/>
  <c r="I17" i="1"/>
  <c r="S17" i="1"/>
  <c r="AA17" i="1"/>
  <c r="AB17" i="1"/>
  <c r="AC17" i="1"/>
  <c r="AD17" i="1"/>
  <c r="AE17" i="1"/>
  <c r="AF17" i="1"/>
  <c r="AG17" i="1"/>
  <c r="AI17" i="1"/>
  <c r="AJ20" i="1" s="1"/>
  <c r="AK17" i="1"/>
  <c r="AL27" i="1" s="1"/>
  <c r="AO17" i="1"/>
  <c r="I18" i="1"/>
  <c r="K18" i="1" s="1"/>
  <c r="S18" i="1"/>
  <c r="AA18" i="1"/>
  <c r="AC18" i="1"/>
  <c r="AD18" i="1"/>
  <c r="AE18" i="1"/>
  <c r="AG18" i="1"/>
  <c r="AH18" i="1"/>
  <c r="AI18" i="1"/>
  <c r="AJ18" i="1" s="1"/>
  <c r="AK18" i="1"/>
  <c r="AL18" i="1"/>
  <c r="I19" i="1"/>
  <c r="K19" i="1" s="1"/>
  <c r="S19" i="1"/>
  <c r="AA19" i="1"/>
  <c r="AB19" i="1"/>
  <c r="AC19" i="1"/>
  <c r="AD19" i="1"/>
  <c r="AE19" i="1"/>
  <c r="AF19" i="1"/>
  <c r="AG19" i="1"/>
  <c r="AH28" i="1" s="1"/>
  <c r="AH19" i="1"/>
  <c r="AI19" i="1"/>
  <c r="AJ19" i="1"/>
  <c r="AK19" i="1"/>
  <c r="AL28" i="1" s="1"/>
  <c r="AO19" i="1"/>
  <c r="I20" i="1"/>
  <c r="K20" i="1" s="1"/>
  <c r="AA20" i="1"/>
  <c r="AB28" i="1" s="1"/>
  <c r="AC20" i="1"/>
  <c r="AE20" i="1"/>
  <c r="AG20" i="1"/>
  <c r="AH20" i="1" s="1"/>
  <c r="AI20" i="1"/>
  <c r="AK20" i="1"/>
  <c r="AL29" i="1" s="1"/>
  <c r="AL20" i="1"/>
  <c r="I21" i="1"/>
  <c r="K21" i="1" s="1"/>
  <c r="AA21" i="1"/>
  <c r="AB21" i="1"/>
  <c r="AC21" i="1"/>
  <c r="AE21" i="1"/>
  <c r="AG21" i="1"/>
  <c r="AI21" i="1"/>
  <c r="AJ21" i="1"/>
  <c r="AK21" i="1"/>
  <c r="I22" i="1"/>
  <c r="K22" i="1" s="1"/>
  <c r="AA22" i="1"/>
  <c r="AB22" i="1" s="1"/>
  <c r="AC22" i="1"/>
  <c r="AE22" i="1"/>
  <c r="AG22" i="1"/>
  <c r="AH22" i="1" s="1"/>
  <c r="AI22" i="1"/>
  <c r="AJ22" i="1"/>
  <c r="AK22" i="1"/>
  <c r="AL22" i="1" s="1"/>
  <c r="AO22" i="1"/>
  <c r="I23" i="1"/>
  <c r="K23" i="1" s="1"/>
  <c r="AA23" i="1"/>
  <c r="AB23" i="1"/>
  <c r="AC23" i="1"/>
  <c r="AE23" i="1"/>
  <c r="AF23" i="1"/>
  <c r="AG23" i="1"/>
  <c r="AI23" i="1"/>
  <c r="AK23" i="1"/>
  <c r="AL23" i="1"/>
  <c r="I24" i="1"/>
  <c r="K24" i="1"/>
  <c r="AA24" i="1"/>
  <c r="AB24" i="1"/>
  <c r="AC24" i="1"/>
  <c r="AE24" i="1"/>
  <c r="AF24" i="1"/>
  <c r="AG24" i="1"/>
  <c r="AI24" i="1"/>
  <c r="AJ33" i="1" s="1"/>
  <c r="AK24" i="1"/>
  <c r="AL24" i="1" s="1"/>
  <c r="AO24" i="1"/>
  <c r="I25" i="1"/>
  <c r="K25" i="1" s="1"/>
  <c r="AA25" i="1"/>
  <c r="AC25" i="1"/>
  <c r="AD25" i="1" s="1"/>
  <c r="AE25" i="1"/>
  <c r="AF25" i="1"/>
  <c r="AG25" i="1"/>
  <c r="AH25" i="1" s="1"/>
  <c r="AI25" i="1"/>
  <c r="AJ25" i="1"/>
  <c r="AK25" i="1"/>
  <c r="I26" i="1"/>
  <c r="K26" i="1"/>
  <c r="AA26" i="1"/>
  <c r="AC26" i="1"/>
  <c r="AE26" i="1"/>
  <c r="AF26" i="1"/>
  <c r="AG26" i="1"/>
  <c r="AI26" i="1"/>
  <c r="AJ26" i="1"/>
  <c r="AK26" i="1"/>
  <c r="I27" i="1"/>
  <c r="K27" i="1" s="1"/>
  <c r="AA27" i="1"/>
  <c r="AB27" i="1"/>
  <c r="AC27" i="1"/>
  <c r="AE27" i="1"/>
  <c r="AG27" i="1"/>
  <c r="AI27" i="1"/>
  <c r="AJ27" i="1"/>
  <c r="AK27" i="1"/>
  <c r="AO27" i="1"/>
  <c r="I28" i="1"/>
  <c r="K28" i="1" s="1"/>
  <c r="AA28" i="1"/>
  <c r="AC28" i="1"/>
  <c r="AE28" i="1"/>
  <c r="AF29" i="1" s="1"/>
  <c r="AG28" i="1"/>
  <c r="AI28" i="1"/>
  <c r="AJ28" i="1"/>
  <c r="AK28" i="1"/>
  <c r="I29" i="1"/>
  <c r="K29" i="1"/>
  <c r="AA29" i="1"/>
  <c r="AB37" i="1" s="1"/>
  <c r="AC29" i="1"/>
  <c r="AE29" i="1"/>
  <c r="AG29" i="1"/>
  <c r="AI29" i="1"/>
  <c r="AJ29" i="1"/>
  <c r="AK29" i="1"/>
  <c r="AO29" i="1"/>
  <c r="I30" i="1"/>
  <c r="K30" i="1" s="1"/>
  <c r="AA30" i="1"/>
  <c r="AC30" i="1"/>
  <c r="AD30" i="1"/>
  <c r="AE30" i="1"/>
  <c r="AF31" i="1" s="1"/>
  <c r="AG30" i="1"/>
  <c r="AH30" i="1"/>
  <c r="AI30" i="1"/>
  <c r="AK30" i="1"/>
  <c r="I31" i="1"/>
  <c r="K31" i="1" s="1"/>
  <c r="AA31" i="1"/>
  <c r="AB31" i="1" s="1"/>
  <c r="AC31" i="1"/>
  <c r="AD31" i="1"/>
  <c r="AE31" i="1"/>
  <c r="AG31" i="1"/>
  <c r="AH31" i="1"/>
  <c r="AI31" i="1"/>
  <c r="AK31" i="1"/>
  <c r="I32" i="1"/>
  <c r="K32" i="1" s="1"/>
  <c r="AA32" i="1"/>
  <c r="AC32" i="1"/>
  <c r="AD32" i="1" s="1"/>
  <c r="AE32" i="1"/>
  <c r="AF32" i="1"/>
  <c r="AG32" i="1"/>
  <c r="AH38" i="1" s="1"/>
  <c r="AH32" i="1"/>
  <c r="AI32" i="1"/>
  <c r="AJ32" i="1"/>
  <c r="AK32" i="1"/>
  <c r="AO32" i="1"/>
  <c r="I33" i="1"/>
  <c r="K33" i="1"/>
  <c r="AA33" i="1"/>
  <c r="AB33" i="1"/>
  <c r="AC33" i="1"/>
  <c r="AE33" i="1"/>
  <c r="AF40" i="1" s="1"/>
  <c r="AG33" i="1"/>
  <c r="AI33" i="1"/>
  <c r="AK33" i="1"/>
  <c r="AL33" i="1" s="1"/>
  <c r="I34" i="1"/>
  <c r="K34" i="1" s="1"/>
  <c r="AA34" i="1"/>
  <c r="AB34" i="1"/>
  <c r="AC34" i="1"/>
  <c r="AE34" i="1"/>
  <c r="AG34" i="1"/>
  <c r="AH34" i="1"/>
  <c r="AI34" i="1"/>
  <c r="AJ34" i="1"/>
  <c r="AK34" i="1"/>
  <c r="AL34" i="1"/>
  <c r="AO34" i="1"/>
  <c r="I35" i="1"/>
  <c r="K35" i="1" s="1"/>
  <c r="AA35" i="1"/>
  <c r="AB35" i="1"/>
  <c r="AC35" i="1"/>
  <c r="AD35" i="1"/>
  <c r="AE35" i="1"/>
  <c r="AF35" i="1"/>
  <c r="AG35" i="1"/>
  <c r="AI35" i="1"/>
  <c r="AK35" i="1"/>
  <c r="AL35" i="1"/>
  <c r="I36" i="1"/>
  <c r="K36" i="1"/>
  <c r="AA36" i="1"/>
  <c r="AB36" i="1"/>
  <c r="AC36" i="1"/>
  <c r="AD36" i="1"/>
  <c r="AE36" i="1"/>
  <c r="AG36" i="1"/>
  <c r="AH36" i="1" s="1"/>
  <c r="AI36" i="1"/>
  <c r="AK36" i="1"/>
  <c r="AL36" i="1"/>
  <c r="I37" i="1"/>
  <c r="K37" i="1" s="1"/>
  <c r="AA37" i="1"/>
  <c r="AB38" i="1" s="1"/>
  <c r="AC37" i="1"/>
  <c r="AD37" i="1" s="1"/>
  <c r="AE37" i="1"/>
  <c r="AG37" i="1"/>
  <c r="AI37" i="1"/>
  <c r="AJ37" i="1"/>
  <c r="AK37" i="1"/>
  <c r="AO37" i="1"/>
  <c r="I38" i="1"/>
  <c r="K38" i="1"/>
  <c r="AA38" i="1"/>
  <c r="AC38" i="1"/>
  <c r="AE38" i="1"/>
  <c r="AG38" i="1"/>
  <c r="AI38" i="1"/>
  <c r="AJ43" i="1" s="1"/>
  <c r="AK38" i="1"/>
  <c r="I39" i="1"/>
  <c r="K39" i="1" s="1"/>
  <c r="AA39" i="1"/>
  <c r="AB39" i="1" s="1"/>
  <c r="AC39" i="1"/>
  <c r="AE39" i="1"/>
  <c r="AF39" i="1" s="1"/>
  <c r="AG39" i="1"/>
  <c r="AI39" i="1"/>
  <c r="AK39" i="1"/>
  <c r="AL39" i="1" s="1"/>
  <c r="AO39" i="1"/>
  <c r="I40" i="1"/>
  <c r="K40" i="1" s="1"/>
  <c r="AA40" i="1"/>
  <c r="AC40" i="1"/>
  <c r="AD45" i="1" s="1"/>
  <c r="AE40" i="1"/>
  <c r="AG40" i="1"/>
  <c r="AH40" i="1" s="1"/>
  <c r="AI40" i="1"/>
  <c r="AK40" i="1"/>
  <c r="AL40" i="1"/>
  <c r="I41" i="1"/>
  <c r="F41" i="1" s="1"/>
  <c r="AA41" i="1"/>
  <c r="AB41" i="1" s="1"/>
  <c r="AC41" i="1"/>
  <c r="AD41" i="1"/>
  <c r="AE41" i="1"/>
  <c r="AF41" i="1" s="1"/>
  <c r="AG41" i="1"/>
  <c r="AH41" i="1"/>
  <c r="AI41" i="1"/>
  <c r="AJ41" i="1" s="1"/>
  <c r="AK41" i="1"/>
  <c r="AL41" i="1"/>
  <c r="I42" i="1"/>
  <c r="F42" i="1" s="1"/>
  <c r="AA42" i="1"/>
  <c r="AB47" i="1" s="1"/>
  <c r="AC42" i="1"/>
  <c r="AD42" i="1" s="1"/>
  <c r="AE42" i="1"/>
  <c r="AF43" i="1" s="1"/>
  <c r="AG42" i="1"/>
  <c r="AI42" i="1"/>
  <c r="AJ42" i="1"/>
  <c r="AK42" i="1"/>
  <c r="AL42" i="1" s="1"/>
  <c r="I43" i="1"/>
  <c r="F43" i="1" s="1"/>
  <c r="AA43" i="1"/>
  <c r="AB43" i="1"/>
  <c r="AC43" i="1"/>
  <c r="AE43" i="1"/>
  <c r="AG43" i="1"/>
  <c r="AH45" i="1" s="1"/>
  <c r="AI43" i="1"/>
  <c r="AK43" i="1"/>
  <c r="I44" i="1"/>
  <c r="F44" i="1" s="1"/>
  <c r="AA44" i="1"/>
  <c r="AC44" i="1"/>
  <c r="AE44" i="1"/>
  <c r="AF44" i="1" s="1"/>
  <c r="AG44" i="1"/>
  <c r="AI44" i="1"/>
  <c r="AJ44" i="1" s="1"/>
  <c r="AK44" i="1"/>
  <c r="I45" i="1"/>
  <c r="F45" i="1" s="1"/>
  <c r="AA45" i="1"/>
  <c r="AC45" i="1"/>
  <c r="AE45" i="1"/>
  <c r="AG45" i="1"/>
  <c r="AI45" i="1"/>
  <c r="AK45" i="1"/>
  <c r="AL45" i="1"/>
  <c r="I46" i="1"/>
  <c r="F46" i="1" s="1"/>
  <c r="AA46" i="1"/>
  <c r="AC46" i="1"/>
  <c r="AD46" i="1" s="1"/>
  <c r="AE46" i="1"/>
  <c r="AG46" i="1"/>
  <c r="AH46" i="1" s="1"/>
  <c r="AI46" i="1"/>
  <c r="AK46" i="1"/>
  <c r="AL46" i="1" s="1"/>
  <c r="I47" i="1"/>
  <c r="F47" i="1" s="1"/>
  <c r="AA47" i="1"/>
  <c r="AC47" i="1"/>
  <c r="AE47" i="1"/>
  <c r="AF47" i="1"/>
  <c r="AG47" i="1"/>
  <c r="AI47" i="1"/>
  <c r="AJ47" i="1"/>
  <c r="AK47" i="1"/>
  <c r="I48" i="1"/>
  <c r="F48" i="1" s="1"/>
  <c r="AA48" i="1"/>
  <c r="AB48" i="1" s="1"/>
  <c r="AC48" i="1"/>
  <c r="AE48" i="1"/>
  <c r="AF48" i="1" s="1"/>
  <c r="AG48" i="1"/>
  <c r="AI48" i="1"/>
  <c r="AJ48" i="1"/>
  <c r="AK48" i="1"/>
  <c r="I49" i="1"/>
  <c r="F49" i="1" s="1"/>
  <c r="AA49" i="1"/>
  <c r="AC49" i="1"/>
  <c r="AD49" i="1"/>
  <c r="AE49" i="1"/>
  <c r="AG49" i="1"/>
  <c r="AH49" i="1"/>
  <c r="AI49" i="1"/>
  <c r="AJ49" i="1" s="1"/>
  <c r="AK49" i="1"/>
  <c r="AL49" i="1"/>
  <c r="E56" i="1"/>
  <c r="E57" i="1"/>
  <c r="E58" i="1"/>
  <c r="E59" i="1"/>
  <c r="E60" i="1"/>
  <c r="E61" i="1"/>
  <c r="AJ24" i="1"/>
  <c r="AF34" i="1"/>
  <c r="AD15" i="1"/>
  <c r="L14" i="1"/>
  <c r="AL19" i="1"/>
  <c r="K16" i="1"/>
  <c r="K17" i="1"/>
  <c r="AF16" i="1"/>
  <c r="AD20" i="1"/>
  <c r="AD27" i="1"/>
  <c r="AH23" i="1"/>
  <c r="AJ36" i="1"/>
  <c r="AJ30" i="1"/>
  <c r="AH17" i="1"/>
  <c r="AL25" i="1"/>
  <c r="F20" i="1"/>
  <c r="AD21" i="1"/>
  <c r="AF22" i="1"/>
  <c r="AD40" i="1" l="1"/>
  <c r="AJ38" i="1"/>
  <c r="AB20" i="1"/>
  <c r="AJ17" i="1"/>
  <c r="AH42" i="1"/>
  <c r="AB42" i="1"/>
  <c r="AJ40" i="1"/>
  <c r="AD39" i="1"/>
  <c r="AF37" i="1"/>
  <c r="AF36" i="1"/>
  <c r="AL30" i="1"/>
  <c r="AD33" i="1"/>
  <c r="AB29" i="1"/>
  <c r="AD24" i="1"/>
  <c r="AJ23" i="1"/>
  <c r="AL21" i="1"/>
  <c r="AH21" i="1"/>
  <c r="AF18" i="1"/>
  <c r="AL17" i="1"/>
  <c r="AB15" i="1"/>
  <c r="AB44" i="1"/>
  <c r="AF42" i="1"/>
  <c r="AF30" i="1"/>
  <c r="AH26" i="1"/>
  <c r="AD26" i="1"/>
  <c r="AJ39" i="1"/>
  <c r="AL48" i="1"/>
  <c r="AH48" i="1"/>
  <c r="AD48" i="1"/>
  <c r="AJ46" i="1"/>
  <c r="AF46" i="1"/>
  <c r="AB46" i="1"/>
  <c r="AL44" i="1"/>
  <c r="AH44" i="1"/>
  <c r="AD44" i="1"/>
  <c r="AF49" i="1"/>
  <c r="AB49" i="1"/>
  <c r="AL47" i="1"/>
  <c r="AH47" i="1"/>
  <c r="AD47" i="1"/>
  <c r="AJ45" i="1"/>
  <c r="AF45" i="1"/>
  <c r="AB45" i="1"/>
  <c r="AL43" i="1"/>
  <c r="AH43" i="1"/>
  <c r="AD43" i="1"/>
  <c r="AH33" i="1"/>
  <c r="AD29" i="1"/>
  <c r="K49" i="1"/>
  <c r="K47" i="1"/>
  <c r="K45" i="1"/>
  <c r="K43" i="1"/>
  <c r="K41" i="1"/>
  <c r="AB18" i="1"/>
  <c r="AJ31" i="1"/>
  <c r="AF28" i="1"/>
  <c r="K48" i="1"/>
  <c r="K46" i="1"/>
  <c r="K44" i="1"/>
  <c r="K42" i="1"/>
  <c r="AL32" i="1"/>
  <c r="AL38" i="1"/>
  <c r="AH37" i="1"/>
  <c r="AH27" i="1"/>
  <c r="AL26" i="1"/>
  <c r="AB25" i="1"/>
  <c r="AJ35" i="1"/>
  <c r="AB30" i="1"/>
  <c r="AH39" i="1"/>
  <c r="AH29" i="1"/>
  <c r="AH35" i="1"/>
  <c r="AB40" i="1"/>
  <c r="AB32" i="1"/>
  <c r="AB26" i="1"/>
  <c r="B5" i="5" s="1"/>
  <c r="AF20" i="1"/>
  <c r="AD16" i="1"/>
  <c r="AF27" i="1"/>
  <c r="AF21" i="1"/>
  <c r="B5" i="4" s="1"/>
  <c r="AF33" i="1"/>
  <c r="AD38" i="1"/>
  <c r="AD34" i="1"/>
  <c r="AD28" i="1"/>
  <c r="AD22" i="1"/>
  <c r="AL37" i="1"/>
  <c r="AF38" i="1"/>
  <c r="G5" i="4"/>
  <c r="AL31" i="1"/>
  <c r="F5" i="3" s="1"/>
  <c r="F14" i="1"/>
  <c r="B5" i="3" l="1"/>
  <c r="F5" i="4"/>
  <c r="F5" i="5"/>
  <c r="G5" i="5"/>
  <c r="U15" i="1"/>
  <c r="G14" i="1"/>
  <c r="H15" i="1"/>
  <c r="H16" i="1" s="1"/>
  <c r="H17" i="1" s="1"/>
  <c r="H18" i="1" s="1"/>
  <c r="L15" i="1" l="1"/>
  <c r="G15" i="1"/>
  <c r="M15" i="1"/>
  <c r="M16" i="1" l="1"/>
  <c r="L16" i="1"/>
  <c r="G16" i="1"/>
  <c r="H5" i="5" s="1"/>
  <c r="M17" i="1" l="1"/>
  <c r="L17" i="1"/>
  <c r="G17" i="1"/>
  <c r="L18" i="1" l="1"/>
  <c r="M18" i="1"/>
  <c r="F18" i="1"/>
  <c r="H5" i="4"/>
  <c r="G18" i="1" l="1"/>
  <c r="L19" i="1" s="1"/>
  <c r="C5" i="5"/>
  <c r="F19" i="1"/>
  <c r="D5" i="3"/>
  <c r="C5" i="3"/>
  <c r="H19" i="1"/>
  <c r="M19" i="1" l="1"/>
  <c r="G5" i="3"/>
  <c r="C5" i="4"/>
  <c r="G19" i="1"/>
  <c r="H20" i="1"/>
  <c r="H21" i="1" s="1"/>
  <c r="H5" i="3" l="1"/>
  <c r="M20" i="1"/>
  <c r="G20" i="1"/>
  <c r="L20" i="1"/>
  <c r="F21" i="1" l="1"/>
  <c r="H22" i="1" s="1"/>
  <c r="D5" i="4"/>
  <c r="L21" i="1"/>
  <c r="M21" i="1"/>
  <c r="G21" i="1" l="1"/>
  <c r="F22" i="1" s="1"/>
  <c r="H23" i="1" s="1"/>
  <c r="M22" i="1" l="1"/>
  <c r="G22" i="1"/>
  <c r="F23" i="1" s="1"/>
  <c r="H24" i="1" s="1"/>
  <c r="L22" i="1"/>
  <c r="L23" i="1" l="1"/>
  <c r="M23" i="1"/>
  <c r="G23" i="1"/>
  <c r="F24" i="1" s="1"/>
  <c r="H25" i="1" l="1"/>
  <c r="L24" i="1"/>
  <c r="M24" i="1"/>
  <c r="G24" i="1" l="1"/>
  <c r="F25" i="1" s="1"/>
  <c r="H26" i="1" s="1"/>
  <c r="F59" i="1"/>
  <c r="L59" i="1"/>
  <c r="M25" i="1" l="1"/>
  <c r="L25" i="1"/>
  <c r="M56" i="1" s="1"/>
  <c r="G56" i="1"/>
  <c r="G25" i="1"/>
  <c r="M26" i="1" l="1"/>
  <c r="F26" i="1"/>
  <c r="H27" i="1" s="1"/>
  <c r="L26" i="1"/>
  <c r="G26" i="1" l="1"/>
  <c r="D5" i="5" s="1"/>
  <c r="M27" i="1" l="1"/>
  <c r="L27" i="1"/>
  <c r="F27" i="1"/>
  <c r="H28" i="1" s="1"/>
  <c r="G27" i="1" l="1"/>
  <c r="L28" i="1" l="1"/>
  <c r="F28" i="1"/>
  <c r="H29" i="1" s="1"/>
  <c r="M28" i="1"/>
  <c r="G28" i="1" l="1"/>
  <c r="F29" i="1" l="1"/>
  <c r="H30" i="1" s="1"/>
  <c r="L29" i="1"/>
  <c r="M29" i="1"/>
  <c r="G29" i="1" l="1"/>
  <c r="L30" i="1" l="1"/>
  <c r="M30" i="1"/>
  <c r="F30" i="1"/>
  <c r="H31" i="1" s="1"/>
  <c r="G30" i="1" l="1"/>
  <c r="F31" i="1" l="1"/>
  <c r="H32" i="1" s="1"/>
  <c r="L31" i="1"/>
  <c r="M31" i="1"/>
  <c r="G31" i="1" l="1"/>
  <c r="L32" i="1" l="1"/>
  <c r="F32" i="1"/>
  <c r="H33" i="1" s="1"/>
  <c r="M32" i="1"/>
  <c r="G32" i="1" l="1"/>
  <c r="F33" i="1" l="1"/>
  <c r="H34" i="1" s="1"/>
  <c r="M33" i="1"/>
  <c r="L33" i="1"/>
  <c r="G58" i="1" l="1"/>
  <c r="M58" i="1"/>
  <c r="M57" i="1"/>
  <c r="G57" i="1"/>
  <c r="G33" i="1"/>
  <c r="L34" i="1" l="1"/>
  <c r="F34" i="1"/>
  <c r="H35" i="1" s="1"/>
  <c r="M34" i="1"/>
  <c r="G34" i="1" l="1"/>
  <c r="F35" i="1" l="1"/>
  <c r="H36" i="1" s="1"/>
  <c r="L35" i="1"/>
  <c r="M35" i="1"/>
  <c r="M60" i="1" l="1"/>
  <c r="G60" i="1"/>
  <c r="G35" i="1"/>
  <c r="M36" i="1" l="1"/>
  <c r="F36" i="1"/>
  <c r="H37" i="1" s="1"/>
  <c r="L36" i="1"/>
  <c r="G36" i="1" l="1"/>
  <c r="L60" i="1"/>
  <c r="F60" i="1"/>
  <c r="H60" i="1" s="1"/>
  <c r="A6" i="3" s="1"/>
  <c r="A7" i="3" l="1"/>
  <c r="D6" i="3"/>
  <c r="C6" i="3"/>
  <c r="L37" i="1"/>
  <c r="F37" i="1"/>
  <c r="H38" i="1" s="1"/>
  <c r="M37" i="1"/>
  <c r="M61" i="1" l="1"/>
  <c r="G61" i="1"/>
  <c r="G37" i="1"/>
  <c r="C7" i="3"/>
  <c r="D7" i="3"/>
  <c r="B6" i="3" s="1"/>
  <c r="B7" i="3"/>
  <c r="A8" i="3"/>
  <c r="A9" i="3" l="1"/>
  <c r="C8" i="3"/>
  <c r="D8" i="3"/>
  <c r="L38" i="1"/>
  <c r="M38" i="1"/>
  <c r="F38" i="1"/>
  <c r="H39" i="1" s="1"/>
  <c r="F61" i="1" l="1"/>
  <c r="H61" i="1" s="1"/>
  <c r="E6" i="3" s="1"/>
  <c r="L61" i="1"/>
  <c r="F57" i="1"/>
  <c r="H57" i="1" s="1"/>
  <c r="E6" i="5" s="1"/>
  <c r="L57" i="1"/>
  <c r="G38" i="1"/>
  <c r="L58" i="1"/>
  <c r="F58" i="1"/>
  <c r="H58" i="1" s="1"/>
  <c r="A6" i="4" s="1"/>
  <c r="A10" i="3"/>
  <c r="C9" i="3"/>
  <c r="D9" i="3"/>
  <c r="B8" i="3" s="1"/>
  <c r="B9" i="3"/>
  <c r="E7" i="3" l="1"/>
  <c r="G6" i="3"/>
  <c r="H6" i="3"/>
  <c r="E7" i="5"/>
  <c r="H6" i="5"/>
  <c r="G6" i="5"/>
  <c r="D6" i="4"/>
  <c r="C6" i="4"/>
  <c r="A7" i="4"/>
  <c r="C10" i="3"/>
  <c r="D10" i="3"/>
  <c r="A11" i="3"/>
  <c r="F39" i="1"/>
  <c r="H40" i="1" s="1"/>
  <c r="M39" i="1"/>
  <c r="L39" i="1"/>
  <c r="H7" i="3" l="1"/>
  <c r="F6" i="3" s="1"/>
  <c r="E8" i="3"/>
  <c r="F7" i="3"/>
  <c r="G7" i="3"/>
  <c r="G7" i="5"/>
  <c r="E8" i="5"/>
  <c r="F7" i="5"/>
  <c r="H7" i="5"/>
  <c r="F6" i="5" s="1"/>
  <c r="G39" i="1"/>
  <c r="L40" i="1" s="1"/>
  <c r="M59" i="1"/>
  <c r="M62" i="1" s="1"/>
  <c r="G59" i="1"/>
  <c r="A12" i="3"/>
  <c r="D11" i="3"/>
  <c r="B10" i="3" s="1"/>
  <c r="C11" i="3"/>
  <c r="B11" i="3"/>
  <c r="D7" i="4"/>
  <c r="B6" i="4" s="1"/>
  <c r="A8" i="4"/>
  <c r="C7" i="4"/>
  <c r="B7" i="4"/>
  <c r="G8" i="3" l="1"/>
  <c r="H8" i="3"/>
  <c r="E9" i="3"/>
  <c r="G8" i="5"/>
  <c r="H8" i="5"/>
  <c r="E9" i="5"/>
  <c r="F40" i="1"/>
  <c r="H41" i="1" s="1"/>
  <c r="H42" i="1" s="1"/>
  <c r="H43" i="1" s="1"/>
  <c r="H44" i="1" s="1"/>
  <c r="H45" i="1" s="1"/>
  <c r="H46" i="1" s="1"/>
  <c r="H47" i="1" s="1"/>
  <c r="H48" i="1" s="1"/>
  <c r="H49" i="1" s="1"/>
  <c r="M40" i="1"/>
  <c r="C8" i="4"/>
  <c r="A9" i="4"/>
  <c r="D8" i="4"/>
  <c r="C12" i="3"/>
  <c r="A13" i="3"/>
  <c r="B12" i="3"/>
  <c r="D12" i="3"/>
  <c r="H59" i="1"/>
  <c r="E6" i="4" s="1"/>
  <c r="G62" i="1"/>
  <c r="L56" i="1"/>
  <c r="L62" i="1" s="1"/>
  <c r="F56" i="1"/>
  <c r="E10" i="3" l="1"/>
  <c r="G9" i="3"/>
  <c r="H9" i="3"/>
  <c r="F8" i="3" s="1"/>
  <c r="F9" i="3"/>
  <c r="H9" i="5"/>
  <c r="F8" i="5" s="1"/>
  <c r="G9" i="5"/>
  <c r="E10" i="5"/>
  <c r="F9" i="5"/>
  <c r="G40" i="1"/>
  <c r="L41" i="1" s="1"/>
  <c r="H56" i="1"/>
  <c r="A6" i="5" s="1"/>
  <c r="F62" i="1"/>
  <c r="D9" i="4"/>
  <c r="B8" i="4" s="1"/>
  <c r="B9" i="4"/>
  <c r="C9" i="4"/>
  <c r="A10" i="4"/>
  <c r="G6" i="4"/>
  <c r="E7" i="4"/>
  <c r="H6" i="4"/>
  <c r="D13" i="3"/>
  <c r="B13" i="3"/>
  <c r="A14" i="3"/>
  <c r="C13" i="3"/>
  <c r="E11" i="3" l="1"/>
  <c r="G10" i="3"/>
  <c r="H10" i="3"/>
  <c r="G10" i="5"/>
  <c r="E11" i="5"/>
  <c r="H10" i="5"/>
  <c r="M41" i="1"/>
  <c r="G41" i="1"/>
  <c r="G7" i="4"/>
  <c r="F7" i="4"/>
  <c r="H7" i="4"/>
  <c r="F6" i="4" s="1"/>
  <c r="E8" i="4"/>
  <c r="D10" i="4"/>
  <c r="C10" i="4"/>
  <c r="A11" i="4"/>
  <c r="C14" i="3"/>
  <c r="B14" i="3"/>
  <c r="D14" i="3"/>
  <c r="A15" i="3"/>
  <c r="A7" i="5"/>
  <c r="D6" i="5"/>
  <c r="C6" i="5"/>
  <c r="H11" i="3" l="1"/>
  <c r="F10" i="3" s="1"/>
  <c r="F11" i="3"/>
  <c r="E12" i="3"/>
  <c r="G11" i="3"/>
  <c r="F11" i="5"/>
  <c r="E12" i="5"/>
  <c r="G11" i="5"/>
  <c r="H11" i="5"/>
  <c r="F10" i="5" s="1"/>
  <c r="L42" i="1"/>
  <c r="G42" i="1"/>
  <c r="M42" i="1"/>
  <c r="G8" i="4"/>
  <c r="E9" i="4"/>
  <c r="H8" i="4"/>
  <c r="B15" i="3"/>
  <c r="A16" i="3"/>
  <c r="C15" i="3"/>
  <c r="D15" i="3"/>
  <c r="B7" i="5"/>
  <c r="D7" i="5"/>
  <c r="B6" i="5" s="1"/>
  <c r="A8" i="5"/>
  <c r="C7" i="5"/>
  <c r="A12" i="4"/>
  <c r="B11" i="4"/>
  <c r="D11" i="4"/>
  <c r="B10" i="4" s="1"/>
  <c r="C11" i="4"/>
  <c r="G12" i="3" l="1"/>
  <c r="H12" i="3"/>
  <c r="E13" i="3"/>
  <c r="F12" i="3"/>
  <c r="E13" i="5"/>
  <c r="H12" i="5"/>
  <c r="G12" i="5"/>
  <c r="M43" i="1"/>
  <c r="G43" i="1"/>
  <c r="L43" i="1"/>
  <c r="B12" i="4"/>
  <c r="D12" i="4"/>
  <c r="A13" i="4"/>
  <c r="C12" i="4"/>
  <c r="C8" i="5"/>
  <c r="D8" i="5"/>
  <c r="A9" i="5"/>
  <c r="C16" i="3"/>
  <c r="A17" i="3"/>
  <c r="B16" i="3"/>
  <c r="D16" i="3"/>
  <c r="G9" i="4"/>
  <c r="F9" i="4"/>
  <c r="E10" i="4"/>
  <c r="H9" i="4"/>
  <c r="F8" i="4" s="1"/>
  <c r="E14" i="3" l="1"/>
  <c r="H13" i="3"/>
  <c r="F13" i="3"/>
  <c r="G13" i="3"/>
  <c r="G13" i="5"/>
  <c r="E14" i="5"/>
  <c r="H13" i="5"/>
  <c r="F12" i="5" s="1"/>
  <c r="F13" i="5"/>
  <c r="M44" i="1"/>
  <c r="G44" i="1"/>
  <c r="L44" i="1"/>
  <c r="C9" i="5"/>
  <c r="D9" i="5"/>
  <c r="B8" i="5" s="1"/>
  <c r="A10" i="5"/>
  <c r="B9" i="5"/>
  <c r="A14" i="4"/>
  <c r="B13" i="4"/>
  <c r="C13" i="4"/>
  <c r="D13" i="4"/>
  <c r="H10" i="4"/>
  <c r="E11" i="4"/>
  <c r="G10" i="4"/>
  <c r="B17" i="3"/>
  <c r="A18" i="3"/>
  <c r="C17" i="3"/>
  <c r="D17" i="3"/>
  <c r="G14" i="3" l="1"/>
  <c r="H14" i="3"/>
  <c r="F14" i="3"/>
  <c r="E15" i="3"/>
  <c r="H14" i="5"/>
  <c r="F14" i="5"/>
  <c r="E15" i="5"/>
  <c r="G14" i="5"/>
  <c r="L45" i="1"/>
  <c r="M45" i="1"/>
  <c r="G45" i="1"/>
  <c r="B14" i="4"/>
  <c r="D14" i="4"/>
  <c r="C14" i="4"/>
  <c r="A15" i="4"/>
  <c r="B10" i="5"/>
  <c r="D10" i="5"/>
  <c r="A11" i="5"/>
  <c r="C10" i="5"/>
  <c r="D18" i="3"/>
  <c r="B18" i="3"/>
  <c r="C18" i="3"/>
  <c r="A19" i="3"/>
  <c r="G11" i="4"/>
  <c r="H11" i="4"/>
  <c r="F10" i="4" s="1"/>
  <c r="F11" i="4"/>
  <c r="E12" i="4"/>
  <c r="F15" i="3" l="1"/>
  <c r="E16" i="3"/>
  <c r="G15" i="3"/>
  <c r="H15" i="3"/>
  <c r="F15" i="5"/>
  <c r="G15" i="5"/>
  <c r="H15" i="5"/>
  <c r="E16" i="5"/>
  <c r="L46" i="1"/>
  <c r="G46" i="1"/>
  <c r="M46" i="1"/>
  <c r="A16" i="4"/>
  <c r="C15" i="4"/>
  <c r="D15" i="4"/>
  <c r="B15" i="4"/>
  <c r="B19" i="3"/>
  <c r="D19" i="3"/>
  <c r="C19" i="3"/>
  <c r="A20" i="3"/>
  <c r="A12" i="5"/>
  <c r="B11" i="5"/>
  <c r="D11" i="5"/>
  <c r="C11" i="5"/>
  <c r="G12" i="4"/>
  <c r="F12" i="4"/>
  <c r="H12" i="4"/>
  <c r="E13" i="4"/>
  <c r="H16" i="3" l="1"/>
  <c r="F16" i="3"/>
  <c r="E17" i="3"/>
  <c r="G16" i="3"/>
  <c r="E17" i="5"/>
  <c r="H16" i="5"/>
  <c r="F16" i="5"/>
  <c r="G16" i="5"/>
  <c r="G47" i="1"/>
  <c r="M47" i="1"/>
  <c r="L47" i="1"/>
  <c r="B20" i="3"/>
  <c r="A21" i="3"/>
  <c r="C20" i="3"/>
  <c r="D20" i="3"/>
  <c r="G13" i="4"/>
  <c r="F13" i="4"/>
  <c r="E14" i="4"/>
  <c r="H13" i="4"/>
  <c r="A13" i="5"/>
  <c r="C12" i="5"/>
  <c r="B12" i="5"/>
  <c r="D12" i="5"/>
  <c r="A17" i="4"/>
  <c r="B16" i="4"/>
  <c r="D16" i="4"/>
  <c r="C16" i="4"/>
  <c r="H17" i="3" l="1"/>
  <c r="F17" i="3"/>
  <c r="E18" i="3"/>
  <c r="G17" i="3"/>
  <c r="G17" i="5"/>
  <c r="F17" i="5"/>
  <c r="E18" i="5"/>
  <c r="H17" i="5"/>
  <c r="G48" i="1"/>
  <c r="M48" i="1"/>
  <c r="L48" i="1"/>
  <c r="B17" i="4"/>
  <c r="D17" i="4"/>
  <c r="C17" i="4"/>
  <c r="A18" i="4"/>
  <c r="D13" i="5"/>
  <c r="B13" i="5"/>
  <c r="A14" i="5"/>
  <c r="C13" i="5"/>
  <c r="H14" i="4"/>
  <c r="F14" i="4"/>
  <c r="G14" i="4"/>
  <c r="E15" i="4"/>
  <c r="B21" i="3"/>
  <c r="C21" i="3"/>
  <c r="A22" i="3"/>
  <c r="D21" i="3"/>
  <c r="H18" i="3" l="1"/>
  <c r="F18" i="3"/>
  <c r="G18" i="3"/>
  <c r="E19" i="3"/>
  <c r="G18" i="5"/>
  <c r="E19" i="5"/>
  <c r="H18" i="5"/>
  <c r="F18" i="5"/>
  <c r="M49" i="1"/>
  <c r="G49" i="1"/>
  <c r="L49" i="1"/>
  <c r="E16" i="4"/>
  <c r="G15" i="4"/>
  <c r="H15" i="4"/>
  <c r="F15" i="4"/>
  <c r="A19" i="4"/>
  <c r="C18" i="4"/>
  <c r="B18" i="4"/>
  <c r="D18" i="4"/>
  <c r="A23" i="3"/>
  <c r="B22" i="3"/>
  <c r="C22" i="3"/>
  <c r="D22" i="3"/>
  <c r="D14" i="5"/>
  <c r="C14" i="5"/>
  <c r="B14" i="5"/>
  <c r="A15" i="5"/>
  <c r="G19" i="3" l="1"/>
  <c r="E20" i="3"/>
  <c r="H19" i="3"/>
  <c r="F19" i="3"/>
  <c r="H19" i="5"/>
  <c r="F19" i="5"/>
  <c r="E20" i="5"/>
  <c r="G19" i="5"/>
  <c r="C15" i="5"/>
  <c r="D15" i="5"/>
  <c r="B15" i="5"/>
  <c r="A16" i="5"/>
  <c r="A24" i="3"/>
  <c r="C23" i="3"/>
  <c r="B23" i="3"/>
  <c r="D23" i="3"/>
  <c r="A20" i="4"/>
  <c r="D19" i="4"/>
  <c r="C19" i="4"/>
  <c r="B19" i="4"/>
  <c r="E17" i="4"/>
  <c r="H16" i="4"/>
  <c r="F16" i="4"/>
  <c r="G16" i="4"/>
  <c r="E21" i="3" l="1"/>
  <c r="G20" i="3"/>
  <c r="H20" i="3"/>
  <c r="F20" i="3"/>
  <c r="E21" i="5"/>
  <c r="H20" i="5"/>
  <c r="F20" i="5"/>
  <c r="G20" i="5"/>
  <c r="B16" i="5"/>
  <c r="A17" i="5"/>
  <c r="C16" i="5"/>
  <c r="D16" i="5"/>
  <c r="H17" i="4"/>
  <c r="E18" i="4"/>
  <c r="F17" i="4"/>
  <c r="G17" i="4"/>
  <c r="D20" i="4"/>
  <c r="A21" i="4"/>
  <c r="C20" i="4"/>
  <c r="B20" i="4"/>
  <c r="D24" i="3"/>
  <c r="B24" i="3"/>
  <c r="A25" i="3"/>
  <c r="C24" i="3"/>
  <c r="H21" i="3" l="1"/>
  <c r="E22" i="3"/>
  <c r="F21" i="3"/>
  <c r="G21" i="3"/>
  <c r="E22" i="5"/>
  <c r="F21" i="5"/>
  <c r="H21" i="5"/>
  <c r="G21" i="5"/>
  <c r="C25" i="3"/>
  <c r="D25" i="3"/>
  <c r="A26" i="3"/>
  <c r="B25" i="3"/>
  <c r="B21" i="4"/>
  <c r="D21" i="4"/>
  <c r="C21" i="4"/>
  <c r="A22" i="4"/>
  <c r="H18" i="4"/>
  <c r="G18" i="4"/>
  <c r="E19" i="4"/>
  <c r="F18" i="4"/>
  <c r="B17" i="5"/>
  <c r="A18" i="5"/>
  <c r="D17" i="5"/>
  <c r="C17" i="5"/>
  <c r="H22" i="3" l="1"/>
  <c r="E23" i="3"/>
  <c r="G22" i="3"/>
  <c r="F22" i="3"/>
  <c r="H22" i="5"/>
  <c r="G22" i="5"/>
  <c r="F22" i="5"/>
  <c r="E23" i="5"/>
  <c r="D22" i="4"/>
  <c r="A23" i="4"/>
  <c r="C22" i="4"/>
  <c r="B22" i="4"/>
  <c r="G19" i="4"/>
  <c r="E20" i="4"/>
  <c r="F19" i="4"/>
  <c r="H19" i="4"/>
  <c r="B26" i="3"/>
  <c r="C26" i="3"/>
  <c r="A27" i="3"/>
  <c r="D26" i="3"/>
  <c r="B18" i="5"/>
  <c r="D18" i="5"/>
  <c r="C18" i="5"/>
  <c r="A19" i="5"/>
  <c r="H23" i="3" l="1"/>
  <c r="F23" i="3"/>
  <c r="E24" i="3"/>
  <c r="G23" i="3"/>
  <c r="E24" i="5"/>
  <c r="H23" i="5"/>
  <c r="G23" i="5"/>
  <c r="F23" i="5"/>
  <c r="C19" i="5"/>
  <c r="B19" i="5"/>
  <c r="A20" i="5"/>
  <c r="D19" i="5"/>
  <c r="H20" i="4"/>
  <c r="G20" i="4"/>
  <c r="F20" i="4"/>
  <c r="E21" i="4"/>
  <c r="A24" i="4"/>
  <c r="B23" i="4"/>
  <c r="D23" i="4"/>
  <c r="C23" i="4"/>
  <c r="B27" i="3"/>
  <c r="D27" i="3"/>
  <c r="C27" i="3"/>
  <c r="A28" i="3"/>
  <c r="E25" i="3" l="1"/>
  <c r="G24" i="3"/>
  <c r="F24" i="3"/>
  <c r="H24" i="3"/>
  <c r="E25" i="5"/>
  <c r="H24" i="5"/>
  <c r="G24" i="5"/>
  <c r="F24" i="5"/>
  <c r="A29" i="3"/>
  <c r="B28" i="3"/>
  <c r="C28" i="3"/>
  <c r="D28" i="3"/>
  <c r="E22" i="4"/>
  <c r="F21" i="4"/>
  <c r="H21" i="4"/>
  <c r="G21" i="4"/>
  <c r="A21" i="5"/>
  <c r="B20" i="5"/>
  <c r="C20" i="5"/>
  <c r="D20" i="5"/>
  <c r="D24" i="4"/>
  <c r="C24" i="4"/>
  <c r="A25" i="4"/>
  <c r="B24" i="4"/>
  <c r="H25" i="3" l="1"/>
  <c r="E26" i="3"/>
  <c r="G25" i="3"/>
  <c r="F25" i="3"/>
  <c r="E26" i="5"/>
  <c r="G25" i="5"/>
  <c r="H25" i="5"/>
  <c r="F25" i="5"/>
  <c r="D25" i="4"/>
  <c r="A26" i="4"/>
  <c r="B25" i="4"/>
  <c r="C25" i="4"/>
  <c r="A22" i="5"/>
  <c r="B21" i="5"/>
  <c r="C21" i="5"/>
  <c r="D21" i="5"/>
  <c r="E23" i="4"/>
  <c r="G22" i="4"/>
  <c r="H22" i="4"/>
  <c r="F22" i="4"/>
  <c r="C29" i="3"/>
  <c r="A30" i="3"/>
  <c r="B29" i="3"/>
  <c r="D29" i="3"/>
  <c r="H26" i="3" l="1"/>
  <c r="F26" i="3"/>
  <c r="G26" i="3"/>
  <c r="E27" i="3"/>
  <c r="F26" i="5"/>
  <c r="E27" i="5"/>
  <c r="G26" i="5"/>
  <c r="H26" i="5"/>
  <c r="A31" i="3"/>
  <c r="C30" i="3"/>
  <c r="D30" i="3"/>
  <c r="B30" i="3"/>
  <c r="C26" i="4"/>
  <c r="A27" i="4"/>
  <c r="B26" i="4"/>
  <c r="D26" i="4"/>
  <c r="F23" i="4"/>
  <c r="G23" i="4"/>
  <c r="E24" i="4"/>
  <c r="H23" i="4"/>
  <c r="C22" i="5"/>
  <c r="D22" i="5"/>
  <c r="A23" i="5"/>
  <c r="B22" i="5"/>
  <c r="G27" i="3" l="1"/>
  <c r="H27" i="3"/>
  <c r="F27" i="3"/>
  <c r="E28" i="3"/>
  <c r="F27" i="5"/>
  <c r="G27" i="5"/>
  <c r="E28" i="5"/>
  <c r="H27" i="5"/>
  <c r="E25" i="4"/>
  <c r="F24" i="4"/>
  <c r="H24" i="4"/>
  <c r="G24" i="4"/>
  <c r="D23" i="5"/>
  <c r="B23" i="5"/>
  <c r="C23" i="5"/>
  <c r="A24" i="5"/>
  <c r="B27" i="4"/>
  <c r="D27" i="4"/>
  <c r="C27" i="4"/>
  <c r="A28" i="4"/>
  <c r="D31" i="3"/>
  <c r="C31" i="3"/>
  <c r="B31" i="3"/>
  <c r="A32" i="3"/>
  <c r="H28" i="3" l="1"/>
  <c r="G28" i="3"/>
  <c r="F28" i="3"/>
  <c r="E29" i="3"/>
  <c r="H28" i="5"/>
  <c r="F28" i="5"/>
  <c r="E29" i="5"/>
  <c r="G28" i="5"/>
  <c r="B32" i="3"/>
  <c r="C32" i="3"/>
  <c r="A33" i="3"/>
  <c r="D32" i="3"/>
  <c r="D28" i="4"/>
  <c r="C28" i="4"/>
  <c r="A29" i="4"/>
  <c r="B28" i="4"/>
  <c r="B24" i="5"/>
  <c r="C24" i="5"/>
  <c r="A25" i="5"/>
  <c r="D24" i="5"/>
  <c r="E26" i="4"/>
  <c r="G25" i="4"/>
  <c r="H25" i="4"/>
  <c r="F25" i="4"/>
  <c r="F29" i="3" l="1"/>
  <c r="G29" i="3"/>
  <c r="E30" i="3"/>
  <c r="H29" i="3"/>
  <c r="H29" i="5"/>
  <c r="F29" i="5"/>
  <c r="G29" i="5"/>
  <c r="E30" i="5"/>
  <c r="B25" i="5"/>
  <c r="D25" i="5"/>
  <c r="C25" i="5"/>
  <c r="A26" i="5"/>
  <c r="A30" i="4"/>
  <c r="B29" i="4"/>
  <c r="C29" i="4"/>
  <c r="D29" i="4"/>
  <c r="A34" i="3"/>
  <c r="B33" i="3"/>
  <c r="C33" i="3"/>
  <c r="D33" i="3"/>
  <c r="F26" i="4"/>
  <c r="E27" i="4"/>
  <c r="H26" i="4"/>
  <c r="G26" i="4"/>
  <c r="E31" i="3" l="1"/>
  <c r="H30" i="3"/>
  <c r="F30" i="3"/>
  <c r="G30" i="3"/>
  <c r="G30" i="5"/>
  <c r="H30" i="5"/>
  <c r="F30" i="5"/>
  <c r="E31" i="5"/>
  <c r="D26" i="5"/>
  <c r="B26" i="5"/>
  <c r="C26" i="5"/>
  <c r="A27" i="5"/>
  <c r="F27" i="4"/>
  <c r="G27" i="4"/>
  <c r="H27" i="4"/>
  <c r="E28" i="4"/>
  <c r="D34" i="3"/>
  <c r="B34" i="3"/>
  <c r="C34" i="3"/>
  <c r="A35" i="3"/>
  <c r="D30" i="4"/>
  <c r="A31" i="4"/>
  <c r="C30" i="4"/>
  <c r="B30" i="4"/>
  <c r="F31" i="3" l="1"/>
  <c r="E32" i="3"/>
  <c r="G31" i="3"/>
  <c r="H31" i="3"/>
  <c r="G31" i="5"/>
  <c r="E32" i="5"/>
  <c r="H31" i="5"/>
  <c r="F31" i="5"/>
  <c r="D35" i="3"/>
  <c r="C35" i="3"/>
  <c r="B35" i="3"/>
  <c r="A36" i="3"/>
  <c r="E29" i="4"/>
  <c r="F28" i="4"/>
  <c r="G28" i="4"/>
  <c r="H28" i="4"/>
  <c r="D27" i="5"/>
  <c r="A28" i="5"/>
  <c r="C27" i="5"/>
  <c r="B27" i="5"/>
  <c r="A32" i="4"/>
  <c r="C31" i="4"/>
  <c r="D31" i="4"/>
  <c r="B31" i="4"/>
  <c r="E33" i="3" l="1"/>
  <c r="F32" i="3"/>
  <c r="H32" i="3"/>
  <c r="G32" i="3"/>
  <c r="H32" i="5"/>
  <c r="E33" i="5"/>
  <c r="G32" i="5"/>
  <c r="F32" i="5"/>
  <c r="C36" i="3"/>
  <c r="D36" i="3"/>
  <c r="A37" i="3"/>
  <c r="B36" i="3"/>
  <c r="A29" i="5"/>
  <c r="B28" i="5"/>
  <c r="D28" i="5"/>
  <c r="C28" i="5"/>
  <c r="B32" i="4"/>
  <c r="A33" i="4"/>
  <c r="D32" i="4"/>
  <c r="C32" i="4"/>
  <c r="G29" i="4"/>
  <c r="H29" i="4"/>
  <c r="F29" i="4"/>
  <c r="E30" i="4"/>
  <c r="H33" i="3" l="1"/>
  <c r="F33" i="3"/>
  <c r="E34" i="3"/>
  <c r="G33" i="3"/>
  <c r="H33" i="5"/>
  <c r="F33" i="5"/>
  <c r="E34" i="5"/>
  <c r="G33" i="5"/>
  <c r="H30" i="4"/>
  <c r="G30" i="4"/>
  <c r="E31" i="4"/>
  <c r="F30" i="4"/>
  <c r="B37" i="3"/>
  <c r="C37" i="3"/>
  <c r="A38" i="3"/>
  <c r="D37" i="3"/>
  <c r="C33" i="4"/>
  <c r="D33" i="4"/>
  <c r="B33" i="4"/>
  <c r="A34" i="4"/>
  <c r="B29" i="5"/>
  <c r="A30" i="5"/>
  <c r="C29" i="5"/>
  <c r="D29" i="5"/>
  <c r="H34" i="3" l="1"/>
  <c r="F34" i="3"/>
  <c r="G34" i="3"/>
  <c r="E35" i="3"/>
  <c r="E35" i="5"/>
  <c r="F34" i="5"/>
  <c r="G34" i="5"/>
  <c r="H34" i="5"/>
  <c r="A35" i="4"/>
  <c r="D34" i="4"/>
  <c r="B34" i="4"/>
  <c r="C34" i="4"/>
  <c r="A39" i="3"/>
  <c r="D38" i="3"/>
  <c r="B38" i="3"/>
  <c r="C38" i="3"/>
  <c r="E32" i="4"/>
  <c r="G31" i="4"/>
  <c r="H31" i="4"/>
  <c r="F31" i="4"/>
  <c r="C30" i="5"/>
  <c r="B30" i="5"/>
  <c r="A31" i="5"/>
  <c r="D30" i="5"/>
  <c r="E36" i="3" l="1"/>
  <c r="H35" i="3"/>
  <c r="F35" i="3"/>
  <c r="G35" i="3"/>
  <c r="F35" i="5"/>
  <c r="G35" i="5"/>
  <c r="E36" i="5"/>
  <c r="H35" i="5"/>
  <c r="A32" i="5"/>
  <c r="C31" i="5"/>
  <c r="B31" i="5"/>
  <c r="D31" i="5"/>
  <c r="H32" i="4"/>
  <c r="G32" i="4"/>
  <c r="E33" i="4"/>
  <c r="F32" i="4"/>
  <c r="C39" i="3"/>
  <c r="A40" i="3"/>
  <c r="D39" i="3"/>
  <c r="B39" i="3"/>
  <c r="C35" i="4"/>
  <c r="A36" i="4"/>
  <c r="D35" i="4"/>
  <c r="B35" i="4"/>
  <c r="H36" i="3" l="1"/>
  <c r="F36" i="3"/>
  <c r="E37" i="3"/>
  <c r="G36" i="3"/>
  <c r="E37" i="5"/>
  <c r="H36" i="5"/>
  <c r="G36" i="5"/>
  <c r="F36" i="5"/>
  <c r="H33" i="4"/>
  <c r="F33" i="4"/>
  <c r="G33" i="4"/>
  <c r="E34" i="4"/>
  <c r="C36" i="4"/>
  <c r="D36" i="4"/>
  <c r="A37" i="4"/>
  <c r="B36" i="4"/>
  <c r="B40" i="3"/>
  <c r="D40" i="3"/>
  <c r="C40" i="3"/>
  <c r="D32" i="5"/>
  <c r="A33" i="5"/>
  <c r="B32" i="5"/>
  <c r="C32" i="5"/>
  <c r="F37" i="3" l="1"/>
  <c r="H37" i="3"/>
  <c r="E38" i="3"/>
  <c r="G37" i="3"/>
  <c r="H37" i="5"/>
  <c r="F37" i="5"/>
  <c r="E38" i="5"/>
  <c r="G37" i="5"/>
  <c r="F34" i="4"/>
  <c r="H34" i="4"/>
  <c r="E35" i="4"/>
  <c r="G34" i="4"/>
  <c r="C37" i="4"/>
  <c r="D37" i="4"/>
  <c r="B37" i="4"/>
  <c r="A38" i="4"/>
  <c r="B33" i="5"/>
  <c r="A34" i="5"/>
  <c r="D33" i="5"/>
  <c r="C33" i="5"/>
  <c r="E39" i="3" l="1"/>
  <c r="H38" i="3"/>
  <c r="F38" i="3"/>
  <c r="G38" i="3"/>
  <c r="E39" i="5"/>
  <c r="G38" i="5"/>
  <c r="H38" i="5"/>
  <c r="F38" i="5"/>
  <c r="B38" i="4"/>
  <c r="D38" i="4"/>
  <c r="A39" i="4"/>
  <c r="C38" i="4"/>
  <c r="F35" i="4"/>
  <c r="E36" i="4"/>
  <c r="G35" i="4"/>
  <c r="H35" i="4"/>
  <c r="B34" i="5"/>
  <c r="C34" i="5"/>
  <c r="D34" i="5"/>
  <c r="A35" i="5"/>
  <c r="E40" i="3" l="1"/>
  <c r="F39" i="3"/>
  <c r="G39" i="3"/>
  <c r="H39" i="3"/>
  <c r="E40" i="5"/>
  <c r="G39" i="5"/>
  <c r="F39" i="5"/>
  <c r="H39" i="5"/>
  <c r="A36" i="5"/>
  <c r="C35" i="5"/>
  <c r="D35" i="5"/>
  <c r="B35" i="5"/>
  <c r="A40" i="4"/>
  <c r="B39" i="4"/>
  <c r="C39" i="4"/>
  <c r="D39" i="4"/>
  <c r="E37" i="4"/>
  <c r="H36" i="4"/>
  <c r="G36" i="4"/>
  <c r="F36" i="4"/>
  <c r="G40" i="3" l="1"/>
  <c r="H40" i="3"/>
  <c r="F40" i="3"/>
  <c r="F40" i="5"/>
  <c r="H40" i="5"/>
  <c r="G40" i="5"/>
  <c r="F37" i="4"/>
  <c r="E38" i="4"/>
  <c r="H37" i="4"/>
  <c r="G37" i="4"/>
  <c r="B40" i="4"/>
  <c r="C40" i="4"/>
  <c r="D40" i="4"/>
  <c r="B36" i="5"/>
  <c r="C36" i="5"/>
  <c r="A37" i="5"/>
  <c r="D36" i="5"/>
  <c r="B37" i="5" l="1"/>
  <c r="C37" i="5"/>
  <c r="D37" i="5"/>
  <c r="A38" i="5"/>
  <c r="F38" i="4"/>
  <c r="G38" i="4"/>
  <c r="H38" i="4"/>
  <c r="E39" i="4"/>
  <c r="H39" i="4" l="1"/>
  <c r="F39" i="4"/>
  <c r="G39" i="4"/>
  <c r="E40" i="4"/>
  <c r="D38" i="5"/>
  <c r="B38" i="5"/>
  <c r="C38" i="5"/>
  <c r="A39" i="5"/>
  <c r="C39" i="5" l="1"/>
  <c r="B39" i="5"/>
  <c r="D39" i="5"/>
  <c r="A40" i="5"/>
  <c r="G40" i="4"/>
  <c r="F40" i="4"/>
  <c r="H40" i="4"/>
  <c r="D40" i="5" l="1"/>
  <c r="B40" i="5"/>
  <c r="C40" i="5"/>
</calcChain>
</file>

<file path=xl/sharedStrings.xml><?xml version="1.0" encoding="utf-8"?>
<sst xmlns="http://schemas.openxmlformats.org/spreadsheetml/2006/main" count="236" uniqueCount="71">
  <si>
    <t>Nom des coureurs</t>
  </si>
  <si>
    <t>Qui</t>
  </si>
  <si>
    <t>Temps</t>
  </si>
  <si>
    <t>Cumul temps</t>
  </si>
  <si>
    <t>Vitesse VTT Km/h</t>
  </si>
  <si>
    <t>Km</t>
  </si>
  <si>
    <t>Km cumulés</t>
  </si>
  <si>
    <t>Nombre tours</t>
  </si>
  <si>
    <t>Horaire départ</t>
  </si>
  <si>
    <t>Bloc</t>
  </si>
  <si>
    <t>Nb tours</t>
  </si>
  <si>
    <t>cap</t>
  </si>
  <si>
    <t>VTT</t>
  </si>
  <si>
    <t>Km/bloc</t>
  </si>
  <si>
    <t>Nb Km parcourus cap</t>
  </si>
  <si>
    <t>Nb Km parcourus VTT</t>
  </si>
  <si>
    <t>Nb blocs courrus cap</t>
  </si>
  <si>
    <t>Nb blocs courrus VTT</t>
  </si>
  <si>
    <t>Total</t>
  </si>
  <si>
    <t>Vitesse Km/h</t>
  </si>
  <si>
    <t>Distance cap</t>
  </si>
  <si>
    <t>Distance VTT</t>
  </si>
  <si>
    <t>Composition équipe</t>
  </si>
  <si>
    <t>Convertisseur mn/1000 m en Km/h</t>
  </si>
  <si>
    <t>RECAPITULATIF GLOBAL</t>
  </si>
  <si>
    <t>Total blocs courrus</t>
  </si>
  <si>
    <t>N° Bloc</t>
  </si>
  <si>
    <t>Relais N°</t>
  </si>
  <si>
    <t>Horaire début</t>
  </si>
  <si>
    <t>RECAPITULATIF PAR CONCURRENT</t>
  </si>
  <si>
    <t>&gt;0</t>
  </si>
  <si>
    <t>Temps hh:mn</t>
  </si>
  <si>
    <t>Temps/1000m
mn          sec</t>
  </si>
  <si>
    <t>AIDE</t>
  </si>
  <si>
    <t>Vitesse cap Km/h</t>
  </si>
  <si>
    <t>1) Remplir le nom des coureurs de l'équipe dans la colonne "Nom des coureurs".</t>
  </si>
  <si>
    <t>2) Remplir les vitesses estimées en cap exprimées en Km/h pour chacun des concurrents. Si vous connaissez votre temps pour 1000 m, utilisez la calculette pour convertir ce temps en Km/h.</t>
  </si>
  <si>
    <t>3) Remplir les vitesses estimées en VTT exprimées en Km/h pour chacun des concurrents.</t>
  </si>
  <si>
    <t>4) Sélectionner les coureurs pour chacun des blocs dans la colonne "Qui" à l'aide de la liste déroulante. Pour vider la cellule, cliquer sur  la zone blanche en dessous des noms des coureurs.</t>
  </si>
  <si>
    <t>Horaire de départ</t>
  </si>
  <si>
    <t>1er tour</t>
  </si>
  <si>
    <t>2ème tour</t>
  </si>
  <si>
    <t>Cap</t>
  </si>
  <si>
    <t>Total bloc sans tour par tour</t>
  </si>
  <si>
    <t>OU</t>
  </si>
  <si>
    <t>Temps réalisés</t>
  </si>
  <si>
    <t>3ème tour</t>
  </si>
  <si>
    <t>4ème tour</t>
  </si>
  <si>
    <t>Temps total bloc</t>
  </si>
  <si>
    <t>% de forme</t>
  </si>
  <si>
    <t>Retour tableau principal</t>
  </si>
  <si>
    <t>Mise à jour des temps réalisés</t>
  </si>
  <si>
    <t>6) Pour  modifier une cellule autorisée, double cliquer dessus ou, pour supprimer la valeur, appuyer sur "Suppr"</t>
  </si>
  <si>
    <t>5) Indiquer le "pourcentage de forme". Ce % permet de diminuer ou d'augmenter la vitesse si la course se passe la nuit par exemple ou pour réajuster une vitesse suite à une estimation optimiste ou pessimiste.</t>
  </si>
  <si>
    <t xml:space="preserve">Une fois avoir rempli soigneusement toutes les informations, vous trouverez un tableau récapitulatif global ainsi qu’un tableau récapitulatif pour chacun des concurrents. Comme les exemples ci-dessous. </t>
  </si>
  <si>
    <t>Ces tableaux vous donneront par concurrent le nombre de blocs de 4 tours en course à pied et VTT ainsi que les temps de repos entre les blocs. Vous pourrez donc faire des simulations telles que changer l’ordre de passage des relais, enchaîner 2 ou plus blocs consécutifs en fonction de vos capacités. Cela vous guidera pour faire votre préparation physique.</t>
  </si>
  <si>
    <t>Comment organiser ses relais le jour de la compétition?</t>
  </si>
  <si>
    <t>Votre tableau de marche se remettra à jour automatiquement. Vous pourrez aussi réactualiser les vitesses VTT et allures course à pied pour améliorer la précision de vos prévisions.</t>
  </si>
  <si>
    <t>Pour  modifier une cellule autorisée, double cliquer dessus ou, pour supprimer la valeur, appuyer sur "Suppr"</t>
  </si>
  <si>
    <t>ENDURATHLON St DENIS DE GASTINES</t>
  </si>
  <si>
    <r>
      <t>Ouvrez le tableau de marche en cliquant sur l'onglet "</t>
    </r>
    <r>
      <rPr>
        <b/>
        <sz val="10"/>
        <color theme="4"/>
        <rFont val="Verdana"/>
        <family val="2"/>
      </rPr>
      <t>Tableau</t>
    </r>
    <r>
      <rPr>
        <sz val="10"/>
        <color rgb="FF56646F"/>
        <rFont val="Verdana"/>
        <family val="2"/>
      </rPr>
      <t>".</t>
    </r>
  </si>
  <si>
    <r>
      <t>1.</t>
    </r>
    <r>
      <rPr>
        <sz val="7"/>
        <color rgb="FF56646F"/>
        <rFont val="Times New Roman"/>
        <family val="1"/>
      </rPr>
      <t xml:space="preserve">    </t>
    </r>
    <r>
      <rPr>
        <sz val="10"/>
        <color rgb="FF56646F"/>
        <rFont val="Verdana"/>
        <family val="2"/>
      </rPr>
      <t>Remplir le nom des coureurs de l'équipe dans la colonne "</t>
    </r>
    <r>
      <rPr>
        <b/>
        <sz val="10"/>
        <color theme="4"/>
        <rFont val="Verdana"/>
        <family val="2"/>
      </rPr>
      <t>Nom des coureurs</t>
    </r>
    <r>
      <rPr>
        <sz val="10"/>
        <color rgb="FF56646F"/>
        <rFont val="Verdana"/>
        <family val="2"/>
      </rPr>
      <t>".</t>
    </r>
  </si>
  <si>
    <r>
      <t>2.</t>
    </r>
    <r>
      <rPr>
        <sz val="7"/>
        <color rgb="FF56646F"/>
        <rFont val="Times New Roman"/>
        <family val="1"/>
      </rPr>
      <t xml:space="preserve">    </t>
    </r>
    <r>
      <rPr>
        <sz val="10"/>
        <color rgb="FF56646F"/>
        <rFont val="Verdana"/>
        <family val="2"/>
      </rPr>
      <t>Remplir les vitesses estimées en cap exprimées en Km/h pour chacun des concurrents dans le colonne "</t>
    </r>
    <r>
      <rPr>
        <b/>
        <sz val="10"/>
        <color theme="4"/>
        <rFont val="Verdana"/>
        <family val="2"/>
      </rPr>
      <t>Vitesse cap km/h</t>
    </r>
    <r>
      <rPr>
        <sz val="10"/>
        <color rgb="FF56646F"/>
        <rFont val="Verdana"/>
        <family val="2"/>
      </rPr>
      <t>". Si vous connaissez votre temps pour 1000 m, utilisez la calculette pour convertir ce temps en Km/h.</t>
    </r>
  </si>
  <si>
    <r>
      <t>3.</t>
    </r>
    <r>
      <rPr>
        <sz val="7"/>
        <color rgb="FF56646F"/>
        <rFont val="Times New Roman"/>
        <family val="1"/>
      </rPr>
      <t xml:space="preserve">    </t>
    </r>
    <r>
      <rPr>
        <sz val="10"/>
        <color rgb="FF56646F"/>
        <rFont val="Verdana"/>
        <family val="2"/>
      </rPr>
      <t>Remplir les vitesses estimées en VTT exprimées en Km/h pour chacun des concurrents  dans le colonne "</t>
    </r>
    <r>
      <rPr>
        <b/>
        <sz val="10"/>
        <color theme="4"/>
        <rFont val="Verdana"/>
        <family val="2"/>
      </rPr>
      <t>Vitesse VTT km/h</t>
    </r>
    <r>
      <rPr>
        <sz val="10"/>
        <color rgb="FF56646F"/>
        <rFont val="Verdana"/>
        <family val="2"/>
      </rPr>
      <t xml:space="preserve">". </t>
    </r>
  </si>
  <si>
    <r>
      <t>4.</t>
    </r>
    <r>
      <rPr>
        <sz val="7"/>
        <color rgb="FF56646F"/>
        <rFont val="Times New Roman"/>
        <family val="1"/>
      </rPr>
      <t xml:space="preserve">    </t>
    </r>
    <r>
      <rPr>
        <sz val="10"/>
        <color rgb="FF56646F"/>
        <rFont val="Verdana"/>
        <family val="2"/>
      </rPr>
      <t>Sélectionner les coureurs pour chacun des blocs de 4 tours dans la colonne "</t>
    </r>
    <r>
      <rPr>
        <b/>
        <sz val="10"/>
        <color theme="4"/>
        <rFont val="Verdana"/>
        <family val="2"/>
      </rPr>
      <t>Qui</t>
    </r>
    <r>
      <rPr>
        <sz val="10"/>
        <color rgb="FF56646F"/>
        <rFont val="Verdana"/>
        <family val="2"/>
      </rPr>
      <t>" à l'aide de la liste déroulante. Pour vider la cellule, cliquer sur  la zone blanche en dessous des noms des coureurs.</t>
    </r>
  </si>
  <si>
    <t>Comment organiser ses relais avant la compétition ?</t>
  </si>
  <si>
    <r>
      <t>Indiquer le "</t>
    </r>
    <r>
      <rPr>
        <b/>
        <sz val="10"/>
        <color theme="4"/>
        <rFont val="Verdana"/>
        <family val="2"/>
      </rPr>
      <t>% de forme</t>
    </r>
    <r>
      <rPr>
        <sz val="10"/>
        <color rgb="FF56646F"/>
        <rFont val="Verdana"/>
        <family val="2"/>
      </rPr>
      <t>". Ce % permet de diminuer ou d'augmenter la vitesse si la course se passe la nuit par exemple ou pour réajuster une vitesse suite à une estimation optimiste ou pessimiste.</t>
    </r>
  </si>
  <si>
    <r>
      <t>Au fur et à mesure que vous aurez effectué vos blocs, actualisez vos temps dans la partie « </t>
    </r>
    <r>
      <rPr>
        <b/>
        <sz val="10"/>
        <color theme="4"/>
        <rFont val="Verdana"/>
        <family val="2"/>
      </rPr>
      <t>Tour par tour réalisé</t>
    </r>
    <r>
      <rPr>
        <sz val="10"/>
        <color rgb="FF56646F"/>
        <rFont val="Verdana"/>
        <family val="2"/>
      </rPr>
      <t> ».</t>
    </r>
  </si>
  <si>
    <t>TABLEAU DE MARCHE ENDURATHLON St DENIS DE GASTINES 2019</t>
  </si>
  <si>
    <t>Bloc/temps repos</t>
  </si>
  <si>
    <r>
      <t>6.</t>
    </r>
    <r>
      <rPr>
        <sz val="7"/>
        <color rgb="FF56646F"/>
        <rFont val="Times New Roman"/>
        <family val="1"/>
      </rPr>
      <t xml:space="preserve">    </t>
    </r>
    <r>
      <rPr>
        <sz val="10"/>
        <color rgb="FF56646F"/>
        <rFont val="Verdana"/>
        <family val="2"/>
      </rPr>
      <t>Pour  modifier une cellule autorisée, double cliquer dessus ou, pour supprimer la valeur, appuyer sur "</t>
    </r>
    <r>
      <rPr>
        <b/>
        <sz val="10"/>
        <color theme="4"/>
        <rFont val="Verdana"/>
        <family val="2"/>
      </rPr>
      <t>Suppr</t>
    </r>
    <r>
      <rPr>
        <sz val="10"/>
        <color rgb="FF56646F"/>
        <rFont val="Verdana"/>
        <family val="2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</si>
</sst>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h]:mm:ss;@"/>
    <numFmt numFmtId="166" formatCode="h:mm:ss;@"/>
  </numFmts>
  <fonts count="59">
    <font>
      <sz val="11"/>
      <color theme="1"/>
      <name val="Century Gothic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"/>
      <family val="2"/>
    </font>
    <font>
      <sz val="12"/>
      <name val="Century Gothic (Corps)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Arial1"/>
    </font>
    <font>
      <b/>
      <u/>
      <sz val="11"/>
      <color theme="1"/>
      <name val="Century Gothic"/>
      <family val="2"/>
      <scheme val="minor"/>
    </font>
    <font>
      <b/>
      <sz val="14"/>
      <color theme="0"/>
      <name val="Century Gothic (Corps)"/>
    </font>
    <font>
      <sz val="14"/>
      <color theme="0"/>
      <name val="Century Gothic (Corps)"/>
    </font>
    <font>
      <b/>
      <sz val="12"/>
      <color rgb="FF28314E"/>
      <name val="Century Gothic"/>
      <family val="2"/>
      <scheme val="minor"/>
    </font>
    <font>
      <sz val="12"/>
      <color rgb="FF28314E"/>
      <name val="Franklin Gothic Medium Cond"/>
      <family val="2"/>
    </font>
    <font>
      <sz val="12"/>
      <color rgb="FF28314E"/>
      <name val="Century Gothic"/>
      <family val="2"/>
      <scheme val="minor"/>
    </font>
    <font>
      <sz val="12"/>
      <color rgb="FF28314E"/>
      <name val="Century Gothic (Corps)"/>
    </font>
    <font>
      <sz val="12"/>
      <color theme="1"/>
      <name val="Century Gothic"/>
      <family val="2"/>
      <scheme val="minor"/>
    </font>
    <font>
      <sz val="14"/>
      <color indexed="9"/>
      <name val="Century Gothic"/>
      <family val="2"/>
      <scheme val="minor"/>
    </font>
    <font>
      <u/>
      <sz val="11"/>
      <color rgb="FFFF0000"/>
      <name val="Century Gothic"/>
      <family val="2"/>
      <scheme val="minor"/>
    </font>
    <font>
      <sz val="12"/>
      <color rgb="FF000000"/>
      <name val="Calibri"/>
      <family val="2"/>
    </font>
    <font>
      <b/>
      <u/>
      <sz val="14"/>
      <color theme="1"/>
      <name val="Century Gothic"/>
      <family val="2"/>
      <scheme val="minor"/>
    </font>
    <font>
      <sz val="9"/>
      <color theme="1"/>
      <name val="Century Gothic"/>
      <family val="2"/>
      <scheme val="minor"/>
    </font>
    <font>
      <b/>
      <sz val="9"/>
      <color theme="1"/>
      <name val="Century Gothic"/>
      <family val="2"/>
      <scheme val="minor"/>
    </font>
    <font>
      <b/>
      <sz val="11"/>
      <color theme="4" tint="0.39997558519241921"/>
      <name val="Century Gothic"/>
      <family val="2"/>
      <scheme val="minor"/>
    </font>
    <font>
      <b/>
      <sz val="9"/>
      <color theme="0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b/>
      <u/>
      <sz val="11"/>
      <name val="Century Gothic"/>
      <family val="2"/>
      <scheme val="minor"/>
    </font>
    <font>
      <sz val="18"/>
      <color rgb="FF000000"/>
      <name val="Calibri"/>
      <family val="2"/>
    </font>
    <font>
      <b/>
      <sz val="24"/>
      <color theme="0"/>
      <name val="Century Gothic"/>
      <family val="2"/>
      <scheme val="minor"/>
    </font>
    <font>
      <sz val="12"/>
      <color theme="1"/>
      <name val="Calibri"/>
      <family val="2"/>
    </font>
    <font>
      <u/>
      <sz val="12"/>
      <color theme="0"/>
      <name val="Century Gothic"/>
      <family val="2"/>
      <scheme val="minor"/>
    </font>
    <font>
      <u/>
      <sz val="11"/>
      <color theme="0"/>
      <name val="Century Gothic"/>
      <family val="2"/>
      <scheme val="minor"/>
    </font>
    <font>
      <sz val="14"/>
      <color rgb="FF28314E"/>
      <name val="Century Gothic"/>
      <family val="2"/>
      <scheme val="minor"/>
    </font>
    <font>
      <b/>
      <u/>
      <sz val="20"/>
      <color theme="10"/>
      <name val="Century Gothic"/>
      <family val="2"/>
      <scheme val="minor"/>
    </font>
    <font>
      <b/>
      <u/>
      <sz val="22"/>
      <color theme="10"/>
      <name val="Century Gothic"/>
      <family val="2"/>
      <scheme val="minor"/>
    </font>
    <font>
      <b/>
      <u/>
      <sz val="10"/>
      <color rgb="FF56646F"/>
      <name val="Verdana"/>
      <family val="2"/>
    </font>
    <font>
      <sz val="10"/>
      <color rgb="FF56646F"/>
      <name val="Verdana"/>
      <family val="2"/>
    </font>
    <font>
      <sz val="7"/>
      <color rgb="FF56646F"/>
      <name val="Times New Roman"/>
      <family val="1"/>
    </font>
    <font>
      <b/>
      <sz val="10"/>
      <color theme="4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rgb="FFF2F2F2"/>
      </patternFill>
    </fill>
    <fill>
      <patternFill patternType="solid">
        <fgColor rgb="FF68C0B9"/>
        <bgColor indexed="64"/>
      </patternFill>
    </fill>
    <fill>
      <patternFill patternType="solid">
        <fgColor rgb="FF28314E"/>
        <bgColor indexed="9"/>
      </patternFill>
    </fill>
    <fill>
      <patternFill patternType="solid">
        <fgColor rgb="FFDDDA1A"/>
        <bgColor indexed="64"/>
      </patternFill>
    </fill>
    <fill>
      <patternFill patternType="solid">
        <fgColor rgb="FF28314E"/>
        <bgColor indexed="64"/>
      </patternFill>
    </fill>
    <fill>
      <patternFill patternType="solid">
        <fgColor rgb="FFC00D6B"/>
        <bgColor indexed="64"/>
      </patternFill>
    </fill>
    <fill>
      <patternFill patternType="solid">
        <fgColor rgb="FFDDDA1A"/>
        <bgColor indexed="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ck">
        <color rgb="FF28314E"/>
      </right>
      <top/>
      <bottom/>
      <diagonal/>
    </border>
    <border>
      <left style="thick">
        <color rgb="FF28314E"/>
      </left>
      <right/>
      <top/>
      <bottom/>
      <diagonal/>
    </border>
    <border>
      <left style="thin">
        <color rgb="FF28314E"/>
      </left>
      <right style="medium">
        <color indexed="64"/>
      </right>
      <top style="thin">
        <color rgb="FF28314E"/>
      </top>
      <bottom style="thin">
        <color rgb="FF28314E"/>
      </bottom>
      <diagonal/>
    </border>
    <border>
      <left style="thin">
        <color rgb="FF28314E"/>
      </left>
      <right style="medium">
        <color indexed="64"/>
      </right>
      <top style="thin">
        <color rgb="FF28314E"/>
      </top>
      <bottom style="medium">
        <color indexed="64"/>
      </bottom>
      <diagonal/>
    </border>
    <border>
      <left style="medium">
        <color indexed="64"/>
      </left>
      <right style="thin">
        <color rgb="FF28314E"/>
      </right>
      <top style="thin">
        <color rgb="FF28314E"/>
      </top>
      <bottom style="thin">
        <color rgb="FF28314E"/>
      </bottom>
      <diagonal/>
    </border>
    <border>
      <left style="thin">
        <color rgb="FF28314E"/>
      </left>
      <right style="thin">
        <color rgb="FF28314E"/>
      </right>
      <top style="thin">
        <color rgb="FF28314E"/>
      </top>
      <bottom style="thin">
        <color rgb="FF28314E"/>
      </bottom>
      <diagonal/>
    </border>
    <border>
      <left style="medium">
        <color indexed="64"/>
      </left>
      <right style="thin">
        <color rgb="FF28314E"/>
      </right>
      <top style="thin">
        <color rgb="FF28314E"/>
      </top>
      <bottom style="medium">
        <color indexed="64"/>
      </bottom>
      <diagonal/>
    </border>
    <border>
      <left style="thin">
        <color rgb="FF28314E"/>
      </left>
      <right style="thin">
        <color rgb="FF28314E"/>
      </right>
      <top style="thin">
        <color rgb="FF28314E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ck">
        <color rgb="FF28314E"/>
      </left>
      <right/>
      <top style="thick">
        <color rgb="FF28314E"/>
      </top>
      <bottom/>
      <diagonal/>
    </border>
    <border>
      <left/>
      <right/>
      <top style="thick">
        <color rgb="FF28314E"/>
      </top>
      <bottom/>
      <diagonal/>
    </border>
    <border>
      <left/>
      <right style="thick">
        <color rgb="FF28314E"/>
      </right>
      <top style="thick">
        <color rgb="FF28314E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28314E"/>
      </bottom>
      <diagonal/>
    </border>
    <border>
      <left/>
      <right style="thin">
        <color rgb="FF3F3F3F"/>
      </right>
      <top style="medium">
        <color indexed="64"/>
      </top>
      <bottom style="thin">
        <color rgb="FF28314E"/>
      </bottom>
      <diagonal/>
    </border>
    <border>
      <left style="medium">
        <color indexed="64"/>
      </left>
      <right style="thin">
        <color rgb="FFCC0066"/>
      </right>
      <top style="medium">
        <color indexed="64"/>
      </top>
      <bottom style="thin">
        <color rgb="FFCC0066"/>
      </bottom>
      <diagonal/>
    </border>
    <border>
      <left style="thin">
        <color rgb="FFCC0066"/>
      </left>
      <right style="thin">
        <color rgb="FFCC0066"/>
      </right>
      <top style="medium">
        <color indexed="64"/>
      </top>
      <bottom style="thin">
        <color rgb="FFCC0066"/>
      </bottom>
      <diagonal/>
    </border>
    <border>
      <left style="thin">
        <color rgb="FFCC0066"/>
      </left>
      <right style="medium">
        <color indexed="64"/>
      </right>
      <top style="medium">
        <color indexed="64"/>
      </top>
      <bottom style="thin">
        <color rgb="FFCC0066"/>
      </bottom>
      <diagonal/>
    </border>
    <border>
      <left style="medium">
        <color indexed="64"/>
      </left>
      <right style="thin">
        <color rgb="FFCC0066"/>
      </right>
      <top style="thin">
        <color rgb="FFCC0066"/>
      </top>
      <bottom style="medium">
        <color indexed="64"/>
      </bottom>
      <diagonal/>
    </border>
    <border>
      <left style="thin">
        <color rgb="FFCC0066"/>
      </left>
      <right style="thin">
        <color rgb="FFCC0066"/>
      </right>
      <top style="thin">
        <color rgb="FFCC0066"/>
      </top>
      <bottom style="medium">
        <color indexed="64"/>
      </bottom>
      <diagonal/>
    </border>
    <border>
      <left style="thin">
        <color rgb="FFCC0066"/>
      </left>
      <right style="medium">
        <color indexed="64"/>
      </right>
      <top style="thin">
        <color rgb="FFCC0066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2" borderId="1" applyNumberFormat="0" applyAlignment="0" applyProtection="0"/>
    <xf numFmtId="0" fontId="6" fillId="0" borderId="2" applyNumberFormat="0" applyFill="0" applyAlignment="0" applyProtection="0"/>
    <xf numFmtId="0" fontId="1" fillId="7" borderId="3" applyNumberFormat="0" applyFont="0" applyAlignment="0" applyProtection="0"/>
    <xf numFmtId="0" fontId="7" fillId="5" borderId="1" applyNumberFormat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0" fillId="6" borderId="0" applyNumberFormat="0" applyBorder="0" applyAlignment="0" applyProtection="0"/>
    <xf numFmtId="0" fontId="25" fillId="24" borderId="33" applyNumberFormat="0" applyAlignment="0" applyProtection="0"/>
    <xf numFmtId="0" fontId="11" fillId="12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9" borderId="9" applyNumberFormat="0" applyAlignment="0" applyProtection="0"/>
  </cellStyleXfs>
  <cellXfs count="196">
    <xf numFmtId="0" fontId="0" fillId="0" borderId="0" xfId="0"/>
    <xf numFmtId="0" fontId="0" fillId="0" borderId="0" xfId="0" applyBorder="1"/>
    <xf numFmtId="0" fontId="27" fillId="0" borderId="0" xfId="0" applyFont="1" applyBorder="1"/>
    <xf numFmtId="0" fontId="0" fillId="0" borderId="0" xfId="0" applyBorder="1" applyAlignment="1">
      <alignment horizontal="center"/>
    </xf>
    <xf numFmtId="0" fontId="27" fillId="0" borderId="0" xfId="0" applyFont="1"/>
    <xf numFmtId="0" fontId="0" fillId="0" borderId="0" xfId="0" applyFont="1" applyAlignment="1">
      <alignment readingOrder="1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8" fillId="0" borderId="0" xfId="0" applyFont="1"/>
    <xf numFmtId="0" fontId="22" fillId="0" borderId="0" xfId="0" quotePrefix="1" applyFont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0" fillId="0" borderId="34" xfId="0" applyBorder="1"/>
    <xf numFmtId="0" fontId="27" fillId="0" borderId="34" xfId="0" applyFont="1" applyBorder="1"/>
    <xf numFmtId="0" fontId="0" fillId="25" borderId="0" xfId="0" applyFill="1"/>
    <xf numFmtId="0" fontId="29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35" xfId="0" applyBorder="1"/>
    <xf numFmtId="0" fontId="30" fillId="26" borderId="35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vertical="center"/>
    </xf>
    <xf numFmtId="0" fontId="30" fillId="26" borderId="34" xfId="0" applyFont="1" applyFill="1" applyBorder="1" applyAlignment="1">
      <alignment horizontal="center" vertical="center" wrapText="1"/>
    </xf>
    <xf numFmtId="2" fontId="27" fillId="0" borderId="36" xfId="0" applyNumberFormat="1" applyFont="1" applyFill="1" applyBorder="1" applyAlignment="1" applyProtection="1">
      <alignment horizontal="center"/>
    </xf>
    <xf numFmtId="2" fontId="27" fillId="0" borderId="37" xfId="0" applyNumberFormat="1" applyFont="1" applyFill="1" applyBorder="1" applyAlignment="1" applyProtection="1">
      <alignment horizontal="center"/>
    </xf>
    <xf numFmtId="0" fontId="27" fillId="0" borderId="38" xfId="0" applyNumberFormat="1" applyFont="1" applyFill="1" applyBorder="1" applyAlignment="1" applyProtection="1">
      <alignment horizontal="center" vertical="center"/>
      <protection locked="0"/>
    </xf>
    <xf numFmtId="0" fontId="27" fillId="0" borderId="39" xfId="0" applyNumberFormat="1" applyFont="1" applyFill="1" applyBorder="1" applyAlignment="1" applyProtection="1">
      <alignment horizontal="center" vertical="center"/>
      <protection locked="0"/>
    </xf>
    <xf numFmtId="0" fontId="27" fillId="0" borderId="40" xfId="0" applyNumberFormat="1" applyFont="1" applyFill="1" applyBorder="1" applyAlignment="1" applyProtection="1">
      <alignment horizontal="center" vertical="center"/>
      <protection locked="0"/>
    </xf>
    <xf numFmtId="0" fontId="27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0" xfId="33"/>
    <xf numFmtId="0" fontId="32" fillId="27" borderId="42" xfId="36" applyFont="1" applyFill="1" applyBorder="1" applyAlignment="1">
      <alignment horizontal="center" vertical="center" wrapText="1"/>
    </xf>
    <xf numFmtId="0" fontId="33" fillId="27" borderId="13" xfId="0" applyNumberFormat="1" applyFont="1" applyFill="1" applyBorder="1" applyAlignment="1">
      <alignment horizontal="center" vertical="center"/>
    </xf>
    <xf numFmtId="0" fontId="33" fillId="27" borderId="14" xfId="0" applyNumberFormat="1" applyFont="1" applyFill="1" applyBorder="1" applyAlignment="1">
      <alignment horizontal="center" vertical="center"/>
    </xf>
    <xf numFmtId="0" fontId="33" fillId="27" borderId="15" xfId="0" applyNumberFormat="1" applyFont="1" applyFill="1" applyBorder="1" applyAlignment="1">
      <alignment horizontal="center" vertical="center"/>
    </xf>
    <xf numFmtId="0" fontId="34" fillId="0" borderId="13" xfId="0" quotePrefix="1" applyNumberFormat="1" applyFont="1" applyBorder="1" applyAlignment="1">
      <alignment horizontal="center"/>
    </xf>
    <xf numFmtId="164" fontId="34" fillId="0" borderId="14" xfId="0" quotePrefix="1" applyNumberFormat="1" applyFont="1" applyBorder="1" applyAlignment="1">
      <alignment horizontal="center"/>
    </xf>
    <xf numFmtId="0" fontId="34" fillId="0" borderId="14" xfId="0" applyNumberFormat="1" applyFont="1" applyBorder="1" applyAlignment="1">
      <alignment horizontal="center"/>
    </xf>
    <xf numFmtId="164" fontId="34" fillId="0" borderId="15" xfId="0" quotePrefix="1" applyNumberFormat="1" applyFont="1" applyBorder="1" applyAlignment="1">
      <alignment horizontal="center"/>
    </xf>
    <xf numFmtId="0" fontId="34" fillId="0" borderId="14" xfId="0" quotePrefix="1" applyNumberFormat="1" applyFont="1" applyBorder="1" applyAlignment="1">
      <alignment horizontal="center"/>
    </xf>
    <xf numFmtId="0" fontId="34" fillId="0" borderId="16" xfId="0" quotePrefix="1" applyNumberFormat="1" applyFont="1" applyBorder="1" applyAlignment="1">
      <alignment horizontal="center"/>
    </xf>
    <xf numFmtId="164" fontId="34" fillId="0" borderId="17" xfId="0" quotePrefix="1" applyNumberFormat="1" applyFont="1" applyBorder="1" applyAlignment="1">
      <alignment horizontal="center"/>
    </xf>
    <xf numFmtId="0" fontId="34" fillId="0" borderId="17" xfId="0" quotePrefix="1" applyNumberFormat="1" applyFont="1" applyBorder="1" applyAlignment="1">
      <alignment horizontal="center"/>
    </xf>
    <xf numFmtId="164" fontId="34" fillId="0" borderId="18" xfId="0" quotePrefix="1" applyNumberFormat="1" applyFont="1" applyBorder="1" applyAlignment="1">
      <alignment horizontal="center"/>
    </xf>
    <xf numFmtId="0" fontId="33" fillId="28" borderId="14" xfId="0" applyNumberFormat="1" applyFont="1" applyFill="1" applyBorder="1" applyAlignment="1">
      <alignment horizontal="center" vertical="center"/>
    </xf>
    <xf numFmtId="0" fontId="34" fillId="0" borderId="14" xfId="0" applyNumberFormat="1" applyFont="1" applyFill="1" applyBorder="1" applyAlignment="1">
      <alignment horizontal="center"/>
    </xf>
    <xf numFmtId="164" fontId="34" fillId="0" borderId="14" xfId="0" quotePrefix="1" applyNumberFormat="1" applyFont="1" applyFill="1" applyBorder="1" applyAlignment="1">
      <alignment horizontal="center"/>
    </xf>
    <xf numFmtId="0" fontId="0" fillId="29" borderId="0" xfId="0" applyFill="1"/>
    <xf numFmtId="0" fontId="29" fillId="29" borderId="10" xfId="0" applyFont="1" applyFill="1" applyBorder="1" applyAlignment="1">
      <alignment horizontal="center" vertical="center"/>
    </xf>
    <xf numFmtId="0" fontId="0" fillId="0" borderId="0" xfId="0" applyFill="1"/>
    <xf numFmtId="0" fontId="33" fillId="28" borderId="13" xfId="0" applyNumberFormat="1" applyFont="1" applyFill="1" applyBorder="1" applyAlignment="1">
      <alignment horizontal="center" vertical="center"/>
    </xf>
    <xf numFmtId="0" fontId="33" fillId="28" borderId="15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/>
    </xf>
    <xf numFmtId="164" fontId="34" fillId="0" borderId="15" xfId="0" quotePrefix="1" applyNumberFormat="1" applyFont="1" applyFill="1" applyBorder="1" applyAlignment="1">
      <alignment horizontal="center"/>
    </xf>
    <xf numFmtId="0" fontId="34" fillId="0" borderId="16" xfId="0" applyNumberFormat="1" applyFont="1" applyFill="1" applyBorder="1" applyAlignment="1">
      <alignment horizontal="center"/>
    </xf>
    <xf numFmtId="164" fontId="34" fillId="0" borderId="17" xfId="0" quotePrefix="1" applyNumberFormat="1" applyFont="1" applyFill="1" applyBorder="1" applyAlignment="1">
      <alignment horizontal="center"/>
    </xf>
    <xf numFmtId="0" fontId="34" fillId="0" borderId="17" xfId="0" applyNumberFormat="1" applyFont="1" applyFill="1" applyBorder="1" applyAlignment="1">
      <alignment horizontal="center"/>
    </xf>
    <xf numFmtId="164" fontId="34" fillId="0" borderId="18" xfId="0" quotePrefix="1" applyNumberFormat="1" applyFont="1" applyFill="1" applyBorder="1" applyAlignment="1">
      <alignment horizontal="center"/>
    </xf>
    <xf numFmtId="0" fontId="35" fillId="0" borderId="13" xfId="0" applyNumberFormat="1" applyFont="1" applyFill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35" fillId="0" borderId="16" xfId="0" applyNumberFormat="1" applyFont="1" applyFill="1" applyBorder="1" applyAlignment="1">
      <alignment horizontal="center" vertical="center"/>
    </xf>
    <xf numFmtId="0" fontId="35" fillId="0" borderId="17" xfId="0" applyNumberFormat="1" applyFont="1" applyFill="1" applyBorder="1" applyAlignment="1">
      <alignment horizontal="center" vertical="center"/>
    </xf>
    <xf numFmtId="164" fontId="35" fillId="0" borderId="17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NumberFormat="1" applyFont="1" applyFill="1" applyBorder="1" applyAlignment="1">
      <alignment horizontal="center" vertical="center"/>
    </xf>
    <xf numFmtId="0" fontId="34" fillId="0" borderId="15" xfId="0" quotePrefix="1" applyNumberFormat="1" applyFont="1" applyBorder="1" applyAlignment="1">
      <alignment horizontal="center"/>
    </xf>
    <xf numFmtId="0" fontId="34" fillId="0" borderId="18" xfId="0" quotePrefix="1" applyNumberFormat="1" applyFont="1" applyBorder="1" applyAlignment="1">
      <alignment horizontal="center"/>
    </xf>
    <xf numFmtId="0" fontId="36" fillId="30" borderId="0" xfId="0" applyFont="1" applyFill="1" applyBorder="1" applyAlignment="1">
      <alignment horizontal="center" vertical="center"/>
    </xf>
    <xf numFmtId="0" fontId="36" fillId="27" borderId="0" xfId="0" applyFont="1" applyFill="1" applyBorder="1" applyAlignment="1">
      <alignment horizontal="center" vertical="center"/>
    </xf>
    <xf numFmtId="0" fontId="36" fillId="30" borderId="0" xfId="0" applyFont="1" applyFill="1" applyBorder="1" applyAlignment="1">
      <alignment horizontal="center" vertical="center" wrapText="1"/>
    </xf>
    <xf numFmtId="0" fontId="35" fillId="0" borderId="19" xfId="0" applyNumberFormat="1" applyFont="1" applyFill="1" applyBorder="1" applyAlignment="1">
      <alignment horizontal="center" vertical="center"/>
    </xf>
    <xf numFmtId="0" fontId="35" fillId="0" borderId="20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NumberFormat="1" applyFont="1" applyFill="1" applyBorder="1" applyAlignment="1">
      <alignment horizontal="center" vertical="center"/>
    </xf>
    <xf numFmtId="0" fontId="37" fillId="28" borderId="35" xfId="23" applyFont="1" applyFill="1" applyBorder="1" applyAlignment="1">
      <alignment horizontal="center" vertical="center" wrapText="1"/>
    </xf>
    <xf numFmtId="0" fontId="37" fillId="28" borderId="0" xfId="23" applyFont="1" applyFill="1" applyBorder="1" applyAlignment="1">
      <alignment horizontal="center" vertical="center" wrapText="1"/>
    </xf>
    <xf numFmtId="0" fontId="23" fillId="0" borderId="0" xfId="0" applyFont="1"/>
    <xf numFmtId="0" fontId="38" fillId="0" borderId="0" xfId="31" applyFont="1" applyAlignment="1">
      <alignment horizontal="left" vertical="center" wrapText="1"/>
    </xf>
    <xf numFmtId="0" fontId="23" fillId="0" borderId="0" xfId="0" applyFont="1" applyBorder="1"/>
    <xf numFmtId="0" fontId="35" fillId="0" borderId="14" xfId="0" applyNumberFormat="1" applyFont="1" applyFill="1" applyBorder="1" applyAlignment="1" applyProtection="1">
      <alignment horizontal="left" vertical="center"/>
      <protection locked="0"/>
    </xf>
    <xf numFmtId="0" fontId="35" fillId="0" borderId="17" xfId="0" applyNumberFormat="1" applyFont="1" applyFill="1" applyBorder="1" applyAlignment="1" applyProtection="1">
      <alignment horizontal="left" vertical="center"/>
      <protection locked="0"/>
    </xf>
    <xf numFmtId="0" fontId="39" fillId="25" borderId="0" xfId="0" applyFont="1" applyFill="1" applyAlignment="1">
      <alignment vertical="center" wrapText="1" readingOrder="1"/>
    </xf>
    <xf numFmtId="0" fontId="35" fillId="0" borderId="22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6" fontId="27" fillId="0" borderId="0" xfId="0" applyNumberFormat="1" applyFont="1"/>
    <xf numFmtId="0" fontId="41" fillId="31" borderId="43" xfId="0" applyFont="1" applyFill="1" applyBorder="1" applyAlignment="1">
      <alignment horizontal="center"/>
    </xf>
    <xf numFmtId="0" fontId="41" fillId="31" borderId="44" xfId="0" applyFont="1" applyFill="1" applyBorder="1"/>
    <xf numFmtId="0" fontId="41" fillId="0" borderId="43" xfId="0" applyFont="1" applyBorder="1" applyAlignment="1">
      <alignment horizontal="center"/>
    </xf>
    <xf numFmtId="0" fontId="41" fillId="0" borderId="44" xfId="0" applyFont="1" applyBorder="1"/>
    <xf numFmtId="166" fontId="42" fillId="0" borderId="44" xfId="0" applyNumberFormat="1" applyFont="1" applyBorder="1" applyAlignment="1">
      <alignment horizontal="center"/>
    </xf>
    <xf numFmtId="165" fontId="42" fillId="31" borderId="44" xfId="0" applyNumberFormat="1" applyFont="1" applyFill="1" applyBorder="1" applyAlignment="1">
      <alignment horizontal="center"/>
    </xf>
    <xf numFmtId="165" fontId="42" fillId="0" borderId="44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1" fillId="31" borderId="45" xfId="0" applyFont="1" applyFill="1" applyBorder="1" applyAlignment="1">
      <alignment horizontal="center"/>
    </xf>
    <xf numFmtId="0" fontId="41" fillId="31" borderId="46" xfId="0" applyFont="1" applyFill="1" applyBorder="1"/>
    <xf numFmtId="166" fontId="42" fillId="31" borderId="46" xfId="0" applyNumberFormat="1" applyFont="1" applyFill="1" applyBorder="1" applyAlignment="1">
      <alignment horizontal="center"/>
    </xf>
    <xf numFmtId="0" fontId="44" fillId="32" borderId="14" xfId="0" applyFont="1" applyFill="1" applyBorder="1" applyAlignment="1">
      <alignment horizontal="center" vertical="center"/>
    </xf>
    <xf numFmtId="166" fontId="45" fillId="32" borderId="14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/>
    <xf numFmtId="0" fontId="46" fillId="0" borderId="0" xfId="0" applyFont="1" applyFill="1" applyBorder="1" applyAlignment="1">
      <alignment horizontal="center" vertical="center"/>
    </xf>
    <xf numFmtId="0" fontId="33" fillId="27" borderId="14" xfId="0" applyNumberFormat="1" applyFont="1" applyFill="1" applyBorder="1" applyAlignment="1">
      <alignment horizontal="center" vertical="center" wrapText="1"/>
    </xf>
    <xf numFmtId="0" fontId="33" fillId="28" borderId="14" xfId="0" applyNumberFormat="1" applyFont="1" applyFill="1" applyBorder="1" applyAlignment="1">
      <alignment horizontal="center" vertical="center" wrapText="1"/>
    </xf>
    <xf numFmtId="0" fontId="47" fillId="25" borderId="0" xfId="0" applyFont="1" applyFill="1" applyAlignment="1">
      <alignment vertical="center" wrapText="1" readingOrder="1"/>
    </xf>
    <xf numFmtId="164" fontId="20" fillId="0" borderId="14" xfId="0" applyNumberFormat="1" applyFont="1" applyFill="1" applyBorder="1" applyAlignment="1">
      <alignment horizontal="center" vertical="center"/>
    </xf>
    <xf numFmtId="0" fontId="0" fillId="0" borderId="0" xfId="0" quotePrefix="1"/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 indent="2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 wrapText="1" indent="2"/>
    </xf>
    <xf numFmtId="165" fontId="41" fillId="31" borderId="44" xfId="0" applyNumberFormat="1" applyFont="1" applyFill="1" applyBorder="1" applyAlignment="1" applyProtection="1">
      <alignment horizontal="center"/>
      <protection locked="0"/>
    </xf>
    <xf numFmtId="165" fontId="41" fillId="0" borderId="44" xfId="0" applyNumberFormat="1" applyFont="1" applyBorder="1" applyAlignment="1" applyProtection="1">
      <alignment horizontal="center"/>
      <protection locked="0"/>
    </xf>
    <xf numFmtId="166" fontId="42" fillId="31" borderId="44" xfId="0" applyNumberFormat="1" applyFont="1" applyFill="1" applyBorder="1" applyAlignment="1" applyProtection="1">
      <alignment horizontal="center"/>
      <protection locked="0"/>
    </xf>
    <xf numFmtId="166" fontId="42" fillId="0" borderId="44" xfId="0" applyNumberFormat="1" applyFont="1" applyBorder="1" applyAlignment="1" applyProtection="1">
      <alignment horizontal="center"/>
      <protection locked="0"/>
    </xf>
    <xf numFmtId="165" fontId="42" fillId="31" borderId="44" xfId="0" applyNumberFormat="1" applyFont="1" applyFill="1" applyBorder="1" applyAlignment="1" applyProtection="1">
      <alignment horizontal="center"/>
      <protection locked="0"/>
    </xf>
    <xf numFmtId="165" fontId="42" fillId="0" borderId="44" xfId="0" applyNumberFormat="1" applyFont="1" applyBorder="1" applyAlignment="1" applyProtection="1">
      <alignment horizontal="center"/>
      <protection locked="0"/>
    </xf>
    <xf numFmtId="9" fontId="20" fillId="0" borderId="14" xfId="34" applyFont="1" applyFill="1" applyBorder="1" applyAlignment="1" applyProtection="1">
      <alignment horizontal="center" vertical="center"/>
      <protection locked="0"/>
    </xf>
    <xf numFmtId="9" fontId="20" fillId="0" borderId="17" xfId="34" applyFont="1" applyFill="1" applyBorder="1" applyAlignment="1" applyProtection="1">
      <alignment horizontal="center" vertical="center"/>
      <protection locked="0"/>
    </xf>
    <xf numFmtId="164" fontId="0" fillId="25" borderId="0" xfId="0" applyNumberFormat="1" applyFill="1" applyAlignment="1" applyProtection="1">
      <alignment horizontal="center"/>
      <protection locked="0"/>
    </xf>
    <xf numFmtId="166" fontId="41" fillId="31" borderId="44" xfId="0" applyNumberFormat="1" applyFont="1" applyFill="1" applyBorder="1" applyProtection="1">
      <protection locked="0"/>
    </xf>
    <xf numFmtId="166" fontId="41" fillId="0" borderId="44" xfId="0" applyNumberFormat="1" applyFont="1" applyBorder="1" applyProtection="1">
      <protection locked="0"/>
    </xf>
    <xf numFmtId="164" fontId="35" fillId="0" borderId="14" xfId="34" applyNumberFormat="1" applyFont="1" applyFill="1" applyBorder="1" applyAlignment="1" applyProtection="1">
      <alignment horizontal="center" vertical="center"/>
    </xf>
    <xf numFmtId="164" fontId="20" fillId="0" borderId="14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53" fillId="0" borderId="58" xfId="31" applyFont="1" applyBorder="1" applyAlignment="1" applyProtection="1">
      <alignment horizontal="center"/>
      <protection locked="0"/>
    </xf>
    <xf numFmtId="0" fontId="53" fillId="33" borderId="14" xfId="31" applyNumberFormat="1" applyFont="1" applyFill="1" applyBorder="1" applyAlignment="1" applyProtection="1">
      <alignment horizontal="center" vertical="center"/>
      <protection locked="0"/>
    </xf>
    <xf numFmtId="0" fontId="19" fillId="28" borderId="0" xfId="23" applyFont="1" applyFill="1" applyAlignment="1">
      <alignment horizontal="center" vertical="center" wrapText="1"/>
    </xf>
    <xf numFmtId="0" fontId="48" fillId="25" borderId="0" xfId="0" applyFont="1" applyFill="1" applyAlignment="1">
      <alignment horizontal="center" vertical="center"/>
    </xf>
    <xf numFmtId="0" fontId="39" fillId="25" borderId="0" xfId="0" applyFont="1" applyFill="1" applyAlignment="1">
      <alignment horizontal="center" vertical="center" wrapText="1" readingOrder="1"/>
    </xf>
    <xf numFmtId="0" fontId="49" fillId="25" borderId="0" xfId="0" applyFont="1" applyFill="1" applyAlignment="1">
      <alignment horizontal="center" vertical="center" wrapText="1" readingOrder="1"/>
    </xf>
    <xf numFmtId="0" fontId="54" fillId="0" borderId="58" xfId="31" applyFont="1" applyBorder="1" applyAlignment="1" applyProtection="1">
      <alignment horizontal="center"/>
      <protection locked="0"/>
    </xf>
    <xf numFmtId="0" fontId="53" fillId="33" borderId="23" xfId="31" applyNumberFormat="1" applyFont="1" applyFill="1" applyBorder="1" applyAlignment="1" applyProtection="1">
      <alignment horizontal="center" vertical="center"/>
      <protection locked="0"/>
    </xf>
    <xf numFmtId="0" fontId="53" fillId="33" borderId="58" xfId="31" applyNumberFormat="1" applyFont="1" applyFill="1" applyBorder="1" applyAlignment="1" applyProtection="1">
      <alignment horizontal="center" vertical="center"/>
      <protection locked="0"/>
    </xf>
    <xf numFmtId="0" fontId="53" fillId="33" borderId="24" xfId="31" applyNumberFormat="1" applyFont="1" applyFill="1" applyBorder="1" applyAlignment="1" applyProtection="1">
      <alignment horizontal="center" vertical="center"/>
      <protection locked="0"/>
    </xf>
    <xf numFmtId="0" fontId="54" fillId="33" borderId="23" xfId="31" applyNumberFormat="1" applyFont="1" applyFill="1" applyBorder="1" applyAlignment="1" applyProtection="1">
      <alignment horizontal="center" vertical="center"/>
      <protection locked="0"/>
    </xf>
    <xf numFmtId="0" fontId="54" fillId="33" borderId="58" xfId="31" applyNumberFormat="1" applyFont="1" applyFill="1" applyBorder="1" applyAlignment="1" applyProtection="1">
      <alignment horizontal="center" vertical="center"/>
      <protection locked="0"/>
    </xf>
    <xf numFmtId="0" fontId="54" fillId="33" borderId="24" xfId="31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9" fillId="28" borderId="10" xfId="23" applyFont="1" applyFill="1" applyBorder="1" applyAlignment="1">
      <alignment horizontal="center" vertical="center"/>
    </xf>
    <xf numFmtId="0" fontId="19" fillId="28" borderId="0" xfId="23" applyFont="1" applyFill="1" applyBorder="1" applyAlignment="1">
      <alignment horizontal="center" vertical="center"/>
    </xf>
    <xf numFmtId="0" fontId="36" fillId="27" borderId="0" xfId="0" applyFont="1" applyFill="1" applyBorder="1" applyAlignment="1">
      <alignment horizontal="center" vertical="center" wrapText="1"/>
    </xf>
    <xf numFmtId="0" fontId="36" fillId="30" borderId="0" xfId="0" applyFont="1" applyFill="1" applyBorder="1" applyAlignment="1">
      <alignment horizontal="center" vertical="center" wrapText="1"/>
    </xf>
    <xf numFmtId="0" fontId="36" fillId="27" borderId="0" xfId="0" applyFont="1" applyFill="1" applyBorder="1" applyAlignment="1">
      <alignment horizontal="center" vertical="center"/>
    </xf>
    <xf numFmtId="0" fontId="50" fillId="29" borderId="0" xfId="31" applyFont="1" applyFill="1" applyAlignment="1" applyProtection="1">
      <alignment horizontal="center" vertical="center" wrapText="1"/>
      <protection locked="0"/>
    </xf>
    <xf numFmtId="0" fontId="0" fillId="0" borderId="0" xfId="0"/>
    <xf numFmtId="0" fontId="19" fillId="28" borderId="47" xfId="23" applyFont="1" applyFill="1" applyBorder="1" applyAlignment="1">
      <alignment horizontal="center" vertical="center"/>
    </xf>
    <xf numFmtId="0" fontId="19" fillId="28" borderId="48" xfId="23" applyFont="1" applyFill="1" applyBorder="1" applyAlignment="1">
      <alignment horizontal="center" vertical="center"/>
    </xf>
    <xf numFmtId="0" fontId="19" fillId="28" borderId="49" xfId="23" applyFont="1" applyFill="1" applyBorder="1" applyAlignment="1">
      <alignment horizontal="center" vertical="center"/>
    </xf>
    <xf numFmtId="0" fontId="19" fillId="28" borderId="35" xfId="23" applyFont="1" applyFill="1" applyBorder="1" applyAlignment="1">
      <alignment horizontal="center" vertical="center"/>
    </xf>
    <xf numFmtId="0" fontId="19" fillId="28" borderId="34" xfId="23" applyFont="1" applyFill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9" fillId="28" borderId="26" xfId="23" applyFont="1" applyFill="1" applyBorder="1" applyAlignment="1">
      <alignment horizontal="center" vertical="center"/>
    </xf>
    <xf numFmtId="0" fontId="19" fillId="28" borderId="27" xfId="23" applyFont="1" applyFill="1" applyBorder="1" applyAlignment="1">
      <alignment horizontal="center" vertical="center"/>
    </xf>
    <xf numFmtId="0" fontId="19" fillId="28" borderId="28" xfId="23" applyFont="1" applyFill="1" applyBorder="1" applyAlignment="1">
      <alignment horizontal="center" vertical="center"/>
    </xf>
    <xf numFmtId="0" fontId="19" fillId="28" borderId="29" xfId="23" applyFont="1" applyFill="1" applyBorder="1" applyAlignment="1">
      <alignment horizontal="center" vertical="center"/>
    </xf>
    <xf numFmtId="0" fontId="36" fillId="30" borderId="29" xfId="0" applyFont="1" applyFill="1" applyBorder="1" applyAlignment="1">
      <alignment horizontal="center" vertical="center" wrapText="1"/>
    </xf>
    <xf numFmtId="0" fontId="32" fillId="27" borderId="50" xfId="36" applyFont="1" applyFill="1" applyBorder="1" applyAlignment="1">
      <alignment horizontal="center" vertical="center" wrapText="1"/>
    </xf>
    <xf numFmtId="0" fontId="32" fillId="27" borderId="51" xfId="36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center"/>
    </xf>
    <xf numFmtId="0" fontId="51" fillId="29" borderId="0" xfId="31" applyFont="1" applyFill="1" applyAlignment="1" applyProtection="1">
      <alignment horizontal="center" vertical="center" wrapText="1"/>
      <protection locked="0"/>
    </xf>
    <xf numFmtId="165" fontId="52" fillId="27" borderId="19" xfId="0" applyNumberFormat="1" applyFont="1" applyFill="1" applyBorder="1" applyAlignment="1">
      <alignment horizontal="center" vertical="center"/>
    </xf>
    <xf numFmtId="165" fontId="52" fillId="27" borderId="20" xfId="0" applyNumberFormat="1" applyFont="1" applyFill="1" applyBorder="1" applyAlignment="1">
      <alignment horizontal="center" vertical="center"/>
    </xf>
    <xf numFmtId="165" fontId="52" fillId="27" borderId="21" xfId="0" applyNumberFormat="1" applyFont="1" applyFill="1" applyBorder="1" applyAlignment="1">
      <alignment horizontal="center" vertical="center"/>
    </xf>
    <xf numFmtId="0" fontId="19" fillId="28" borderId="52" xfId="23" applyFont="1" applyFill="1" applyBorder="1" applyAlignment="1">
      <alignment horizontal="center" vertical="center" wrapText="1"/>
    </xf>
    <xf numFmtId="0" fontId="19" fillId="28" borderId="53" xfId="23" applyFont="1" applyFill="1" applyBorder="1" applyAlignment="1">
      <alignment horizontal="center" vertical="center" wrapText="1"/>
    </xf>
    <xf numFmtId="0" fontId="19" fillId="28" borderId="54" xfId="23" applyFont="1" applyFill="1" applyBorder="1" applyAlignment="1">
      <alignment horizontal="center" vertical="center" wrapText="1"/>
    </xf>
    <xf numFmtId="0" fontId="19" fillId="28" borderId="55" xfId="23" applyFont="1" applyFill="1" applyBorder="1" applyAlignment="1">
      <alignment horizontal="center" vertical="center" wrapText="1"/>
    </xf>
    <xf numFmtId="0" fontId="19" fillId="28" borderId="56" xfId="23" applyFont="1" applyFill="1" applyBorder="1" applyAlignment="1">
      <alignment horizontal="center" vertical="center" wrapText="1"/>
    </xf>
    <xf numFmtId="0" fontId="19" fillId="28" borderId="57" xfId="23" applyFont="1" applyFill="1" applyBorder="1" applyAlignment="1">
      <alignment horizontal="center" vertical="center" wrapText="1"/>
    </xf>
    <xf numFmtId="165" fontId="34" fillId="27" borderId="19" xfId="0" applyNumberFormat="1" applyFont="1" applyFill="1" applyBorder="1" applyAlignment="1">
      <alignment horizontal="center" vertical="center"/>
    </xf>
    <xf numFmtId="165" fontId="34" fillId="27" borderId="20" xfId="0" applyNumberFormat="1" applyFont="1" applyFill="1" applyBorder="1" applyAlignment="1">
      <alignment horizontal="center" vertical="center"/>
    </xf>
    <xf numFmtId="165" fontId="34" fillId="25" borderId="20" xfId="0" applyNumberFormat="1" applyFont="1" applyFill="1" applyBorder="1" applyAlignment="1">
      <alignment horizontal="center" vertical="center"/>
    </xf>
    <xf numFmtId="165" fontId="34" fillId="25" borderId="21" xfId="0" applyNumberFormat="1" applyFont="1" applyFill="1" applyBorder="1" applyAlignment="1">
      <alignment horizontal="center" vertical="center"/>
    </xf>
    <xf numFmtId="0" fontId="19" fillId="28" borderId="26" xfId="23" applyFont="1" applyFill="1" applyBorder="1" applyAlignment="1">
      <alignment horizontal="center" vertical="center" wrapText="1"/>
    </xf>
    <xf numFmtId="0" fontId="19" fillId="28" borderId="27" xfId="23" applyFont="1" applyFill="1" applyBorder="1" applyAlignment="1">
      <alignment horizontal="center" vertical="center" wrapText="1"/>
    </xf>
    <xf numFmtId="0" fontId="19" fillId="28" borderId="28" xfId="23" applyFont="1" applyFill="1" applyBorder="1" applyAlignment="1">
      <alignment horizontal="center" vertical="center" wrapText="1"/>
    </xf>
    <xf numFmtId="0" fontId="19" fillId="28" borderId="10" xfId="23" applyFont="1" applyFill="1" applyBorder="1" applyAlignment="1">
      <alignment horizontal="center" vertical="center" wrapText="1"/>
    </xf>
    <xf numFmtId="0" fontId="19" fillId="28" borderId="0" xfId="23" applyFont="1" applyFill="1" applyBorder="1" applyAlignment="1">
      <alignment horizontal="center" vertical="center" wrapText="1"/>
    </xf>
    <xf numFmtId="0" fontId="19" fillId="28" borderId="29" xfId="23" applyFont="1" applyFill="1" applyBorder="1" applyAlignment="1">
      <alignment horizontal="center" vertical="center" wrapText="1"/>
    </xf>
    <xf numFmtId="165" fontId="34" fillId="25" borderId="14" xfId="0" applyNumberFormat="1" applyFont="1" applyFill="1" applyBorder="1" applyAlignment="1">
      <alignment horizontal="center"/>
    </xf>
    <xf numFmtId="165" fontId="34" fillId="25" borderId="15" xfId="0" applyNumberFormat="1" applyFont="1" applyFill="1" applyBorder="1" applyAlignment="1">
      <alignment horizontal="center"/>
    </xf>
    <xf numFmtId="0" fontId="19" fillId="28" borderId="30" xfId="23" applyFont="1" applyFill="1" applyBorder="1" applyAlignment="1">
      <alignment horizontal="center" vertical="center" wrapText="1"/>
    </xf>
    <xf numFmtId="0" fontId="19" fillId="28" borderId="31" xfId="23" applyFont="1" applyFill="1" applyBorder="1" applyAlignment="1">
      <alignment horizontal="center" vertical="center" wrapText="1"/>
    </xf>
    <xf numFmtId="0" fontId="19" fillId="28" borderId="32" xfId="23" applyFont="1" applyFill="1" applyBorder="1" applyAlignment="1">
      <alignment horizontal="center" vertical="center" wrapText="1"/>
    </xf>
    <xf numFmtId="0" fontId="34" fillId="27" borderId="13" xfId="0" applyNumberFormat="1" applyFont="1" applyFill="1" applyBorder="1" applyAlignment="1">
      <alignment horizontal="center" vertical="center"/>
    </xf>
    <xf numFmtId="0" fontId="34" fillId="27" borderId="14" xfId="0" applyNumberFormat="1" applyFont="1" applyFill="1" applyBorder="1" applyAlignment="1">
      <alignment horizontal="center" vertical="center"/>
    </xf>
  </cellXfs>
  <cellStyles count="46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ellule liée 2" xfId="27"/>
    <cellStyle name="Commentaire 2" xfId="28"/>
    <cellStyle name="Entrée 2" xfId="29"/>
    <cellStyle name="Insatisfaisant 2" xfId="30"/>
    <cellStyle name="Lien hypertexte" xfId="31" builtinId="8"/>
    <cellStyle name="Neutre 2" xfId="32"/>
    <cellStyle name="Normal" xfId="0" builtinId="0"/>
    <cellStyle name="Normal 2" xfId="33"/>
    <cellStyle name="Pourcentage" xfId="34" builtinId="5"/>
    <cellStyle name="Satisfaisant 2" xfId="35"/>
    <cellStyle name="Sortie" xfId="36" builtinId="21"/>
    <cellStyle name="Sortie 2" xfId="37"/>
    <cellStyle name="Texte explicatif 2" xfId="38"/>
    <cellStyle name="Titre 2" xfId="39"/>
    <cellStyle name="Titre 1 2" xfId="40"/>
    <cellStyle name="Titre 2 2" xfId="41"/>
    <cellStyle name="Titre 3 2" xfId="42"/>
    <cellStyle name="Titre 4 2" xfId="43"/>
    <cellStyle name="Total 2" xfId="44"/>
    <cellStyle name="Vérification 2" xfId="45"/>
  </cellStyles>
  <dxfs count="41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4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499984740745262"/>
        </patternFill>
      </fill>
    </dxf>
  </dxfs>
  <tableStyles count="1" defaultTableStyle="TableStyleMedium2" defaultPivotStyle="PivotStyleLight16">
    <tableStyle name="Style de tableau 1" pivot="0" count="1">
      <tableStyleElement type="wholeTable" dxfId="4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153520</xdr:colOff>
      <xdr:row>52</xdr:row>
      <xdr:rowOff>84417</xdr:rowOff>
    </xdr:from>
    <xdr:ext cx="2625539" cy="2082800"/>
    <xdr:sp macro="" textlink="">
      <xdr:nvSpPr>
        <xdr:cNvPr id="6" name="ZoneTexte 10"/>
        <xdr:cNvSpPr txBox="1">
          <a:spLocks noChangeArrowheads="1"/>
        </xdr:cNvSpPr>
      </xdr:nvSpPr>
      <xdr:spPr bwMode="auto">
        <a:xfrm>
          <a:off x="254373" y="12455711"/>
          <a:ext cx="2625539" cy="2082800"/>
        </a:xfrm>
        <a:prstGeom prst="rect">
          <a:avLst/>
        </a:prstGeom>
        <a:solidFill>
          <a:srgbClr val="68C0B9"/>
        </a:solidFill>
        <a:ln w="25400">
          <a:noFill/>
          <a:miter lim="800000"/>
          <a:headEnd/>
          <a:tailEnd/>
        </a:ln>
      </xdr:spPr>
      <xdr:txBody>
        <a:bodyPr vertOverflow="clip" horzOverflow="clip" wrap="square" lIns="72000" tIns="36000" rIns="0" bIns="0" anchor="t" anchorCtr="0" upright="1">
          <a:noAutofit/>
        </a:bodyPr>
        <a:lstStyle/>
        <a:p>
          <a:pPr algn="ctr" rtl="0"/>
          <a:r>
            <a:rPr lang="fr-FR" sz="2400" b="1" i="0" u="sng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AIDE</a:t>
          </a:r>
        </a:p>
        <a:p>
          <a:pPr lvl="0" algn="l" rtl="0">
            <a:spcBef>
              <a:spcPts val="1200"/>
            </a:spcBef>
          </a:pPr>
          <a:r>
            <a:rPr lang="fr-FR" sz="1050" b="0" i="0" baseline="0">
              <a:solidFill>
                <a:srgbClr val="28314E"/>
              </a:solidFill>
              <a:effectLst/>
              <a:latin typeface="Century Gothic" panose="020B0502020202020204" pitchFamily="34" charset="0"/>
              <a:ea typeface="+mn-ea"/>
              <a:cs typeface="Calibri" panose="020F0502020204030204" pitchFamily="34" charset="0"/>
            </a:rPr>
            <a:t>Il est fort probable que </a:t>
          </a:r>
          <a:br>
            <a:rPr lang="fr-FR" sz="1050" b="0" i="0" baseline="0">
              <a:solidFill>
                <a:srgbClr val="28314E"/>
              </a:solidFill>
              <a:effectLst/>
              <a:latin typeface="Century Gothic" panose="020B0502020202020204" pitchFamily="34" charset="0"/>
              <a:ea typeface="+mn-ea"/>
              <a:cs typeface="Calibri" panose="020F0502020204030204" pitchFamily="34" charset="0"/>
            </a:rPr>
          </a:br>
          <a:r>
            <a:rPr lang="fr-FR" sz="1050" b="0" i="0" baseline="0">
              <a:solidFill>
                <a:srgbClr val="28314E"/>
              </a:solidFill>
              <a:effectLst/>
              <a:latin typeface="Century Gothic" panose="020B0502020202020204" pitchFamily="34" charset="0"/>
              <a:ea typeface="+mn-ea"/>
              <a:cs typeface="Calibri" panose="020F0502020204030204" pitchFamily="34" charset="0"/>
            </a:rPr>
            <a:t>le dernier bloc ne sera pas à réaliser en entier, </a:t>
          </a:r>
          <a:br>
            <a:rPr lang="fr-FR" sz="1050" b="0" i="0" baseline="0">
              <a:solidFill>
                <a:srgbClr val="28314E"/>
              </a:solidFill>
              <a:effectLst/>
              <a:latin typeface="Century Gothic" panose="020B0502020202020204" pitchFamily="34" charset="0"/>
              <a:ea typeface="+mn-ea"/>
              <a:cs typeface="Calibri" panose="020F0502020204030204" pitchFamily="34" charset="0"/>
            </a:rPr>
          </a:br>
          <a:r>
            <a:rPr lang="fr-FR" sz="1050" b="0" i="0" baseline="0">
              <a:solidFill>
                <a:srgbClr val="28314E"/>
              </a:solidFill>
              <a:effectLst/>
              <a:latin typeface="Century Gothic" panose="020B0502020202020204" pitchFamily="34" charset="0"/>
              <a:ea typeface="+mn-ea"/>
              <a:cs typeface="Calibri" panose="020F0502020204030204" pitchFamily="34" charset="0"/>
            </a:rPr>
            <a:t>seul le tour commencé </a:t>
          </a:r>
          <a:br>
            <a:rPr lang="fr-FR" sz="1050" b="0" i="0" baseline="0">
              <a:solidFill>
                <a:srgbClr val="28314E"/>
              </a:solidFill>
              <a:effectLst/>
              <a:latin typeface="Century Gothic" panose="020B0502020202020204" pitchFamily="34" charset="0"/>
              <a:ea typeface="+mn-ea"/>
              <a:cs typeface="Calibri" panose="020F0502020204030204" pitchFamily="34" charset="0"/>
            </a:rPr>
          </a:br>
          <a:r>
            <a:rPr lang="fr-FR" sz="1050" b="0" i="0" baseline="0">
              <a:solidFill>
                <a:srgbClr val="28314E"/>
              </a:solidFill>
              <a:effectLst/>
              <a:latin typeface="Century Gothic" panose="020B0502020202020204" pitchFamily="34" charset="0"/>
              <a:ea typeface="+mn-ea"/>
              <a:cs typeface="Calibri" panose="020F0502020204030204" pitchFamily="34" charset="0"/>
            </a:rPr>
            <a:t>après les 24h sera à terminer.</a:t>
          </a:r>
          <a:endParaRPr lang="fr-FR" sz="1050">
            <a:solidFill>
              <a:srgbClr val="28314E"/>
            </a:solidFill>
            <a:effectLst/>
            <a:latin typeface="Century Gothic" panose="020B0502020202020204" pitchFamily="34" charset="0"/>
            <a:cs typeface="Calibri" panose="020F0502020204030204" pitchFamily="34" charset="0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28314E"/>
            </a:solidFill>
            <a:latin typeface="Century Gothic" panose="020B0502020202020204" pitchFamily="34" charset="0"/>
            <a:ea typeface="+mn-ea"/>
            <a:cs typeface="Calibri" panose="020F0502020204030204" pitchFamily="34" charset="0"/>
          </a:endParaRPr>
        </a:p>
      </xdr:txBody>
    </xdr:sp>
    <xdr:clientData/>
  </xdr:oneCellAnchor>
  <xdr:twoCellAnchor editAs="oneCell">
    <xdr:from>
      <xdr:col>4</xdr:col>
      <xdr:colOff>347382</xdr:colOff>
      <xdr:row>4</xdr:row>
      <xdr:rowOff>0</xdr:rowOff>
    </xdr:from>
    <xdr:to>
      <xdr:col>12</xdr:col>
      <xdr:colOff>636093</xdr:colOff>
      <xdr:row>7</xdr:row>
      <xdr:rowOff>156883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2970" y="1086971"/>
          <a:ext cx="5096035" cy="1098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15</xdr:row>
      <xdr:rowOff>0</xdr:rowOff>
    </xdr:from>
    <xdr:to>
      <xdr:col>0</xdr:col>
      <xdr:colOff>5981701</xdr:colOff>
      <xdr:row>24</xdr:row>
      <xdr:rowOff>142875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552825"/>
          <a:ext cx="5886450" cy="202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104776</xdr:colOff>
      <xdr:row>24</xdr:row>
      <xdr:rowOff>190500</xdr:rowOff>
    </xdr:from>
    <xdr:to>
      <xdr:col>0</xdr:col>
      <xdr:colOff>6022748</xdr:colOff>
      <xdr:row>36</xdr:row>
      <xdr:rowOff>66675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629275"/>
          <a:ext cx="5917972" cy="239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Plaza">
  <a:themeElements>
    <a:clrScheme name="Plaza">
      <a:dk1>
        <a:sysClr val="windowText" lastClr="000000"/>
      </a:dk1>
      <a:lt1>
        <a:sysClr val="window" lastClr="FFFFFF"/>
      </a:lt1>
      <a:dk2>
        <a:srgbClr val="333333"/>
      </a:dk2>
      <a:lt2>
        <a:srgbClr val="CCCCCC"/>
      </a:lt2>
      <a:accent1>
        <a:srgbClr val="990000"/>
      </a:accent1>
      <a:accent2>
        <a:srgbClr val="580101"/>
      </a:accent2>
      <a:accent3>
        <a:srgbClr val="E94A00"/>
      </a:accent3>
      <a:accent4>
        <a:srgbClr val="EB8F00"/>
      </a:accent4>
      <a:accent5>
        <a:srgbClr val="A4A4A4"/>
      </a:accent5>
      <a:accent6>
        <a:srgbClr val="666666"/>
      </a:accent6>
      <a:hlink>
        <a:srgbClr val="D01010"/>
      </a:hlink>
      <a:folHlink>
        <a:srgbClr val="E6682E"/>
      </a:folHlink>
    </a:clrScheme>
    <a:fontScheme name="Plaza">
      <a:majorFont>
        <a:latin typeface="Century Gothic"/>
        <a:ea typeface=""/>
        <a:cs typeface=""/>
        <a:font script="Jpan" typeface="メイリオ"/>
        <a:font script="Hans" typeface="宋体"/>
        <a:font script="Hant" typeface="新細明體"/>
      </a:majorFont>
      <a:minorFont>
        <a:latin typeface="Century Gothic"/>
        <a:ea typeface=""/>
        <a:cs typeface=""/>
        <a:font script="Jpan" typeface="メイリオ"/>
        <a:font script="Hans" typeface="宋体"/>
        <a:font script="Hant" typeface="新細明體"/>
      </a:minorFont>
    </a:fontScheme>
    <a:fmtScheme name="Plaza">
      <a: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60000"/>
                <a:satMod val="135000"/>
              </a:schemeClr>
            </a:gs>
            <a:gs pos="100000">
              <a:schemeClr val="phClr">
                <a:tint val="100000"/>
                <a:shade val="100000"/>
                <a:satMod val="13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0000"/>
                <a:satMod val="120000"/>
              </a:schemeClr>
            </a:gs>
            <a:gs pos="35000">
              <a:schemeClr val="phClr">
                <a:shade val="100000"/>
                <a:satMod val="150000"/>
              </a:schemeClr>
            </a:gs>
            <a:gs pos="70000">
              <a:schemeClr val="phClr">
                <a:tint val="100000"/>
                <a:shade val="100000"/>
                <a:satMod val="200000"/>
                <a:greenMod val="100000"/>
              </a:schemeClr>
            </a:gs>
            <a:gs pos="100000">
              <a:schemeClr val="phClr">
                <a:tint val="100000"/>
                <a:shade val="100000"/>
                <a:satMod val="250000"/>
                <a:greenMod val="100000"/>
              </a:schemeClr>
            </a:gs>
          </a:gsLst>
          <a:lin ang="16200000" scaled="1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190500" dist="63500" dir="5400000">
              <a:srgbClr val="FFFFFF">
                <a:alpha val="65000"/>
              </a:srgbClr>
            </a:innerShdw>
          </a:effectLst>
          <a:scene3d>
            <a:camera prst="orthographicFront">
              <a:rot lat="0" lon="0" rev="0"/>
            </a:camera>
            <a:lightRig rig="twoPt" dir="r">
              <a:rot lat="0" lon="0" rev="6000000"/>
            </a:lightRig>
          </a:scene3d>
          <a:sp3d prstMaterial="matte">
            <a:bevelT w="0" h="0" prst="relaxedInset"/>
          </a:sp3d>
        </a:effectStyle>
        <a:effectStyle>
          <a:effectLst>
            <a:innerShdw blurRad="50800" dist="25400" dir="13500000">
              <a:srgbClr val="FFFFFF">
                <a:alpha val="75000"/>
              </a:srgbClr>
            </a:innerShdw>
            <a:outerShdw blurRad="88900" dist="38100" dir="6600000" sx="101000" sy="101000" rotWithShape="0">
              <a:srgbClr val="000000">
                <a:alpha val="50000"/>
              </a:srgbClr>
            </a:outerShdw>
          </a:effectLst>
          <a:scene3d>
            <a:camera prst="perspectiveFront" fov="3000000"/>
            <a:lightRig rig="morning" dir="tl">
              <a:rot lat="0" lon="0" rev="1800000"/>
            </a:lightRig>
          </a:scene3d>
          <a:sp3d contourW="38100" prstMaterial="softEdge">
            <a:bevelT w="25400" h="38100"/>
            <a:contourClr>
              <a:schemeClr val="phClr">
                <a:tint val="6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1"/>
  <sheetViews>
    <sheetView showGridLines="0" tabSelected="1" zoomScale="85" zoomScaleNormal="85" workbookViewId="0">
      <selection activeCell="Q3" sqref="Q3:S3"/>
    </sheetView>
  </sheetViews>
  <sheetFormatPr baseColWidth="10" defaultRowHeight="16.5"/>
  <cols>
    <col min="1" max="1" width="1.375" customWidth="1"/>
    <col min="2" max="2" width="12.375" customWidth="1"/>
    <col min="3" max="3" width="13.625" customWidth="1"/>
    <col min="4" max="7" width="12.375" customWidth="1"/>
    <col min="8" max="8" width="13.625" customWidth="1"/>
    <col min="9" max="11" width="12.375" hidden="1" customWidth="1"/>
    <col min="12" max="13" width="12.375" customWidth="1"/>
    <col min="14" max="16" width="2" customWidth="1"/>
    <col min="17" max="17" width="12.375" customWidth="1"/>
    <col min="18" max="18" width="13.625" customWidth="1"/>
    <col min="19" max="19" width="12.375" customWidth="1"/>
    <col min="20" max="20" width="13.625" customWidth="1"/>
    <col min="21" max="21" width="12.375" customWidth="1"/>
    <col min="27" max="38" width="4.75" customWidth="1"/>
    <col min="39" max="40" width="6.75" customWidth="1"/>
    <col min="41" max="41" width="11.375" customWidth="1"/>
    <col min="42" max="42" width="18.75" customWidth="1"/>
  </cols>
  <sheetData>
    <row r="1" spans="2:43" ht="7.5" customHeight="1" thickBot="1"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2:43" ht="18" customHeight="1" thickTop="1">
      <c r="B2" s="154" t="s">
        <v>68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  <c r="N2" s="2"/>
      <c r="O2" s="153"/>
      <c r="P2" s="49"/>
      <c r="Q2" s="49"/>
      <c r="R2" s="49"/>
      <c r="S2" s="49"/>
      <c r="T2" s="49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43" ht="30" customHeight="1">
      <c r="B3" s="15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58"/>
      <c r="N3" s="2"/>
      <c r="O3" s="153"/>
      <c r="P3" s="49"/>
      <c r="Q3" s="152" t="s">
        <v>51</v>
      </c>
      <c r="R3" s="152"/>
      <c r="S3" s="152"/>
      <c r="V3" s="4"/>
      <c r="W3" s="4"/>
      <c r="X3" s="4"/>
      <c r="Y3" s="4"/>
      <c r="Z3" s="4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2:43" ht="30" customHeight="1">
      <c r="B4" s="159" t="s">
        <v>22</v>
      </c>
      <c r="C4" s="160"/>
      <c r="D4" s="160"/>
      <c r="E4" s="88"/>
      <c r="F4" s="1"/>
      <c r="G4" s="1"/>
      <c r="H4" s="1"/>
      <c r="I4" s="1"/>
      <c r="J4" s="1"/>
      <c r="K4" s="1"/>
      <c r="L4" s="1"/>
      <c r="M4" s="12"/>
      <c r="N4" s="1"/>
      <c r="O4" s="153"/>
      <c r="P4" s="49"/>
      <c r="S4" s="110"/>
      <c r="V4" s="4"/>
      <c r="W4" s="4"/>
      <c r="X4" s="4"/>
      <c r="Y4" s="4"/>
      <c r="Z4" s="4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2:43" ht="39" customHeight="1">
      <c r="B5" s="78" t="s">
        <v>0</v>
      </c>
      <c r="C5" s="79" t="s">
        <v>34</v>
      </c>
      <c r="D5" s="79" t="s">
        <v>4</v>
      </c>
      <c r="E5" s="88"/>
      <c r="F5" s="2"/>
      <c r="G5" s="2"/>
      <c r="H5" s="2"/>
      <c r="I5" s="2"/>
      <c r="J5" s="2"/>
      <c r="K5" s="2"/>
      <c r="L5" s="2"/>
      <c r="M5" s="13"/>
      <c r="N5" s="2"/>
      <c r="O5" s="153"/>
      <c r="P5" s="49"/>
      <c r="Q5" s="110"/>
      <c r="V5" s="4"/>
      <c r="W5" s="4"/>
      <c r="X5" s="4"/>
      <c r="Y5" s="4"/>
      <c r="Z5" s="4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6"/>
      <c r="AP5" s="6"/>
      <c r="AQ5" s="6"/>
    </row>
    <row r="6" spans="2:43" ht="17.25" customHeight="1">
      <c r="B6" s="86"/>
      <c r="C6" s="86"/>
      <c r="D6" s="86"/>
      <c r="E6" s="88"/>
      <c r="F6" s="2"/>
      <c r="G6" s="1"/>
      <c r="H6" s="1"/>
      <c r="I6" s="2" t="s">
        <v>20</v>
      </c>
      <c r="J6" s="2"/>
      <c r="K6" s="2">
        <v>2.25</v>
      </c>
      <c r="L6" s="1"/>
      <c r="M6" s="13"/>
      <c r="N6" s="2"/>
      <c r="O6" s="153"/>
      <c r="P6" s="49"/>
      <c r="S6" s="110"/>
      <c r="V6" s="4"/>
      <c r="W6" s="4"/>
      <c r="X6" s="4"/>
      <c r="Y6" s="4"/>
      <c r="Z6" s="4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6"/>
      <c r="AP6" s="6"/>
      <c r="AQ6" s="6"/>
    </row>
    <row r="7" spans="2:43" ht="17.25" customHeight="1">
      <c r="B7" s="86"/>
      <c r="C7" s="86"/>
      <c r="D7" s="86"/>
      <c r="E7" s="88"/>
      <c r="F7" s="2"/>
      <c r="G7" s="1"/>
      <c r="H7" s="1"/>
      <c r="I7" s="2" t="s">
        <v>21</v>
      </c>
      <c r="J7" s="2"/>
      <c r="K7" s="2">
        <v>6.5</v>
      </c>
      <c r="L7" s="1"/>
      <c r="M7" s="13"/>
      <c r="N7" s="2"/>
      <c r="O7" s="153"/>
      <c r="P7" s="49"/>
      <c r="S7" s="110"/>
      <c r="V7" s="4"/>
      <c r="W7" s="4"/>
      <c r="X7" s="4"/>
      <c r="Y7" s="4"/>
      <c r="Z7" s="4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6"/>
      <c r="AP7" s="6"/>
      <c r="AQ7" s="6"/>
    </row>
    <row r="8" spans="2:43" ht="17.25" customHeight="1">
      <c r="B8" s="86"/>
      <c r="C8" s="86"/>
      <c r="D8" s="86"/>
      <c r="E8" s="88"/>
      <c r="F8" s="2"/>
      <c r="G8" s="1"/>
      <c r="H8" s="1"/>
      <c r="I8" s="2" t="s">
        <v>8</v>
      </c>
      <c r="J8" s="2"/>
      <c r="L8" s="1"/>
      <c r="M8" s="13"/>
      <c r="N8" s="2"/>
      <c r="O8" s="153"/>
      <c r="P8" s="49"/>
      <c r="Q8" s="49"/>
      <c r="R8" s="49"/>
      <c r="S8" s="49"/>
      <c r="T8" s="49"/>
      <c r="V8" s="4"/>
      <c r="W8" s="4"/>
      <c r="X8" s="4"/>
      <c r="Y8" s="4"/>
      <c r="Z8" s="4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6"/>
      <c r="AP8" s="6"/>
      <c r="AQ8" s="6"/>
    </row>
    <row r="9" spans="2:43" ht="17.25" customHeight="1">
      <c r="B9" s="86"/>
      <c r="C9" s="86"/>
      <c r="D9" s="86"/>
      <c r="E9" s="88"/>
      <c r="F9" s="2"/>
      <c r="G9" s="1"/>
      <c r="H9" s="1"/>
      <c r="I9" s="1"/>
      <c r="J9" s="1"/>
      <c r="K9" s="1"/>
      <c r="L9" s="1"/>
      <c r="M9" s="13"/>
      <c r="N9" s="2"/>
      <c r="O9" s="153"/>
      <c r="Q9" s="134" t="s">
        <v>23</v>
      </c>
      <c r="R9" s="134"/>
      <c r="S9" s="134"/>
      <c r="T9" s="49"/>
      <c r="V9" s="4"/>
      <c r="W9" s="4"/>
      <c r="X9" s="4"/>
      <c r="Y9" s="4"/>
      <c r="Z9" s="4"/>
      <c r="AA9" s="81"/>
      <c r="AB9" s="81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6"/>
      <c r="AP9" s="6"/>
      <c r="AQ9" s="6"/>
    </row>
    <row r="10" spans="2:43" ht="17.25" customHeight="1">
      <c r="B10" s="86"/>
      <c r="C10" s="86"/>
      <c r="D10" s="86"/>
      <c r="E10" s="88"/>
      <c r="F10" s="2"/>
      <c r="G10" s="87" t="s">
        <v>39</v>
      </c>
      <c r="H10" s="2"/>
      <c r="I10" s="2"/>
      <c r="J10" s="2"/>
      <c r="K10" s="2"/>
      <c r="L10" s="2"/>
      <c r="M10" s="13"/>
      <c r="N10" s="2"/>
      <c r="O10" s="153"/>
      <c r="Q10" s="134"/>
      <c r="R10" s="134"/>
      <c r="S10" s="134"/>
      <c r="T10" s="49"/>
      <c r="V10" s="4"/>
      <c r="W10" s="4"/>
      <c r="X10" s="4"/>
      <c r="Y10" s="4"/>
      <c r="Z10" s="4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6"/>
      <c r="AP10" s="6"/>
      <c r="AQ10" s="6"/>
    </row>
    <row r="11" spans="2:43" ht="17.25" customHeight="1">
      <c r="B11" s="86"/>
      <c r="C11" s="86"/>
      <c r="D11" s="86"/>
      <c r="E11" s="103"/>
      <c r="F11" s="2"/>
      <c r="G11" s="126">
        <v>0.46875</v>
      </c>
      <c r="H11" s="2"/>
      <c r="I11" s="2"/>
      <c r="J11" s="2"/>
      <c r="K11" s="2"/>
      <c r="L11" s="2"/>
      <c r="M11" s="13"/>
      <c r="N11" s="2"/>
      <c r="O11" s="153"/>
      <c r="Q11" s="134"/>
      <c r="R11" s="134"/>
      <c r="S11" s="134"/>
      <c r="T11" s="49"/>
      <c r="V11" s="4"/>
      <c r="W11" s="4"/>
      <c r="X11" s="4"/>
      <c r="Y11" s="4"/>
      <c r="Z11" s="6"/>
      <c r="AA11" s="7" t="s">
        <v>1</v>
      </c>
      <c r="AB11" s="7"/>
      <c r="AC11" s="7" t="s">
        <v>1</v>
      </c>
      <c r="AD11" s="7"/>
      <c r="AE11" s="7" t="s">
        <v>1</v>
      </c>
      <c r="AF11" s="7"/>
      <c r="AG11" s="7" t="s">
        <v>1</v>
      </c>
      <c r="AH11" s="7"/>
      <c r="AI11" s="7" t="s">
        <v>1</v>
      </c>
      <c r="AJ11" s="7"/>
      <c r="AK11" s="7" t="s">
        <v>1</v>
      </c>
      <c r="AL11" s="7"/>
      <c r="AM11" s="6"/>
      <c r="AN11" s="6" t="s">
        <v>9</v>
      </c>
      <c r="AO11" s="6" t="s">
        <v>1</v>
      </c>
      <c r="AP11" s="6" t="s">
        <v>6</v>
      </c>
      <c r="AQ11" s="6"/>
    </row>
    <row r="12" spans="2:43" ht="15" customHeight="1" thickBot="1">
      <c r="B12" s="19"/>
      <c r="C12" s="1"/>
      <c r="D12" s="1"/>
      <c r="E12" s="1"/>
      <c r="F12" s="2"/>
      <c r="G12" s="2"/>
      <c r="H12" s="2"/>
      <c r="I12" s="2"/>
      <c r="J12" s="2"/>
      <c r="K12" s="2"/>
      <c r="L12" s="2"/>
      <c r="M12" s="13"/>
      <c r="N12" s="2"/>
      <c r="O12" s="153"/>
      <c r="V12" s="4"/>
      <c r="W12" s="4"/>
      <c r="X12" s="4"/>
      <c r="Y12" s="4"/>
      <c r="Z12" s="6"/>
      <c r="AA12" s="8">
        <f>+B6</f>
        <v>0</v>
      </c>
      <c r="AB12" s="8"/>
      <c r="AC12" s="8">
        <f>+B7</f>
        <v>0</v>
      </c>
      <c r="AD12" s="8"/>
      <c r="AE12" s="8">
        <f>+B8</f>
        <v>0</v>
      </c>
      <c r="AF12" s="8"/>
      <c r="AG12" s="8">
        <f>+B9</f>
        <v>0</v>
      </c>
      <c r="AH12" s="8"/>
      <c r="AI12" s="8">
        <f>+B10</f>
        <v>0</v>
      </c>
      <c r="AJ12" s="8"/>
      <c r="AK12" s="8">
        <f>+B11</f>
        <v>0</v>
      </c>
      <c r="AL12" s="8"/>
      <c r="AM12" s="6"/>
      <c r="AN12" s="6" t="s">
        <v>11</v>
      </c>
      <c r="AO12" s="6">
        <f>+B6</f>
        <v>0</v>
      </c>
      <c r="AP12" s="6" t="s">
        <v>30</v>
      </c>
      <c r="AQ12" s="6"/>
    </row>
    <row r="13" spans="2:43" ht="44.1" customHeight="1" thickBot="1">
      <c r="B13" s="20" t="s">
        <v>27</v>
      </c>
      <c r="C13" s="21" t="s">
        <v>9</v>
      </c>
      <c r="D13" s="21" t="s">
        <v>1</v>
      </c>
      <c r="E13" s="21" t="s">
        <v>49</v>
      </c>
      <c r="F13" s="21" t="s">
        <v>31</v>
      </c>
      <c r="G13" s="21" t="s">
        <v>3</v>
      </c>
      <c r="H13" s="21" t="s">
        <v>28</v>
      </c>
      <c r="I13" s="22" t="s">
        <v>5</v>
      </c>
      <c r="J13" s="22" t="s">
        <v>10</v>
      </c>
      <c r="K13" s="22" t="s">
        <v>13</v>
      </c>
      <c r="L13" s="21" t="s">
        <v>6</v>
      </c>
      <c r="M13" s="23" t="s">
        <v>7</v>
      </c>
      <c r="N13" s="2"/>
      <c r="O13" s="153"/>
      <c r="Q13" s="166" t="s">
        <v>32</v>
      </c>
      <c r="R13" s="167"/>
      <c r="S13" s="31" t="s">
        <v>19</v>
      </c>
      <c r="V13" s="4"/>
      <c r="W13" s="4"/>
      <c r="X13" s="4"/>
      <c r="Y13" s="4"/>
      <c r="Z13" s="6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6"/>
      <c r="AN13" s="6" t="s">
        <v>9</v>
      </c>
      <c r="AO13" s="6" t="s">
        <v>1</v>
      </c>
      <c r="AP13" s="9" t="s">
        <v>6</v>
      </c>
      <c r="AQ13" s="6"/>
    </row>
    <row r="14" spans="2:43" ht="17.25" customHeight="1">
      <c r="B14" s="73">
        <v>1</v>
      </c>
      <c r="C14" s="74" t="s">
        <v>11</v>
      </c>
      <c r="D14" s="83"/>
      <c r="E14" s="124">
        <v>1</v>
      </c>
      <c r="F14" s="109" t="str">
        <f>IF(AND('Tour par tour réalisé'!D3&gt;0,'Tour par tour réalisé'!E3&gt;0,'Tour par tour réalisé'!F3&gt;0,'Tour par tour réalisé'!G3&gt;0),'Tour par tour réalisé'!H3,IF('Tour par tour réalisé'!J3&gt;0,'Tour par tour réalisé'!J3,IF(ISERROR(1/VLOOKUP(D14,$B$5:$D$11,2,FALSE)*I14*J14/24*1/E14),"",1/VLOOKUP(D14,$B$5:$D$11,2,FALSE)*I14*J14/24*1/E14)))</f>
        <v/>
      </c>
      <c r="G14" s="75" t="str">
        <f>IF(ISERROR(D14=0),"",F14)</f>
        <v/>
      </c>
      <c r="H14" s="60">
        <f>IF(ISERROR(D14=0),"",G11)</f>
        <v>0.46875</v>
      </c>
      <c r="I14" s="76">
        <f>$K$6</f>
        <v>2.25</v>
      </c>
      <c r="J14" s="76">
        <v>4</v>
      </c>
      <c r="K14" s="76">
        <f t="shared" ref="K14:K49" si="0">+I14*J14</f>
        <v>9</v>
      </c>
      <c r="L14" s="74" t="str">
        <f>IF(D14=0,"",I14*J14)</f>
        <v/>
      </c>
      <c r="M14" s="77" t="str">
        <f>IF(D14=0,"",4)</f>
        <v/>
      </c>
      <c r="N14" s="2"/>
      <c r="O14" s="153"/>
      <c r="P14" s="89"/>
      <c r="Q14" s="26">
        <v>4</v>
      </c>
      <c r="R14" s="27">
        <v>20</v>
      </c>
      <c r="S14" s="24">
        <f t="shared" ref="S14:S19" si="1">IF(ISERROR(1*60/(Q14+R14/60)),"",1*60/(Q14+R14/60))</f>
        <v>13.846153846153847</v>
      </c>
      <c r="V14" s="4"/>
      <c r="W14" s="4"/>
      <c r="X14" s="4"/>
      <c r="Y14" s="4"/>
      <c r="Z14" s="6"/>
      <c r="AA14" s="10">
        <f t="shared" ref="AA14:AA49" si="2">IF($D14=$B$6,1,0)</f>
        <v>1</v>
      </c>
      <c r="AB14" s="10">
        <f>IF($D14=$B$6,SUM($AA$14:AA14),0)</f>
        <v>1</v>
      </c>
      <c r="AC14" s="10">
        <f t="shared" ref="AC14:AC49" si="3">IF($D14=$B$7,1,0)</f>
        <v>1</v>
      </c>
      <c r="AD14" s="10">
        <f>IF($D14=$B$7,SUM($AC$14:AC14),0)</f>
        <v>1</v>
      </c>
      <c r="AE14" s="10">
        <f t="shared" ref="AE14:AE49" si="4">IF($D14=$B$8,1,0)</f>
        <v>1</v>
      </c>
      <c r="AF14" s="10">
        <f>IF($D14=$B$8,SUM($AE$14:AE14),0)</f>
        <v>1</v>
      </c>
      <c r="AG14" s="10">
        <f t="shared" ref="AG14:AG49" si="5">IF($D14=$B$9,1,0)</f>
        <v>1</v>
      </c>
      <c r="AH14" s="10">
        <f>IF($D14=$B$9,SUM($AG$14:AG14),0)</f>
        <v>1</v>
      </c>
      <c r="AI14" s="10">
        <f t="shared" ref="AI14:AI49" si="6">IF($D14=$B$10,1,0)</f>
        <v>1</v>
      </c>
      <c r="AJ14" s="10">
        <f>IF($D14=$B$10,SUM($AI$14:AI14),0)</f>
        <v>1</v>
      </c>
      <c r="AK14" s="10">
        <f t="shared" ref="AK14:AK49" si="7">IF($D14=$B$11,1,0)</f>
        <v>1</v>
      </c>
      <c r="AL14" s="10">
        <f>IF($D14=$B$11,SUM($AK$14:AK14),0)</f>
        <v>1</v>
      </c>
      <c r="AM14" s="6"/>
      <c r="AN14" s="6" t="s">
        <v>12</v>
      </c>
      <c r="AO14" s="6">
        <f>+B6</f>
        <v>0</v>
      </c>
      <c r="AP14" s="9" t="s">
        <v>30</v>
      </c>
      <c r="AQ14" s="6"/>
    </row>
    <row r="15" spans="2:43" ht="17.25" customHeight="1">
      <c r="B15" s="58">
        <v>2</v>
      </c>
      <c r="C15" s="59" t="s">
        <v>12</v>
      </c>
      <c r="D15" s="83"/>
      <c r="E15" s="124">
        <v>1</v>
      </c>
      <c r="F15" s="109" t="str">
        <f>IF(AND('Tour par tour réalisé'!D4&gt;0,'Tour par tour réalisé'!E4&gt;0,'Tour par tour réalisé'!F4&gt;0,'Tour par tour réalisé'!G4&gt;0),'Tour par tour réalisé'!H4,IF('Tour par tour réalisé'!J4&gt;0,'Tour par tour réalisé'!J4,IF(ISERROR(1/VLOOKUP(D15,$B$5:$D$11,3,FALSE)*I15*J15/24*1/E15),"",IF(G14&gt;1,"FIN",1/VLOOKUP(D15,$B$5:$D$11,3,FALSE)*I15*J15/24*1/E15))))</f>
        <v/>
      </c>
      <c r="G15" s="60" t="str">
        <f t="shared" ref="G15:G49" si="8">IF(ISERROR(G14+F15),"",G14+F15)</f>
        <v/>
      </c>
      <c r="H15" s="60" t="str">
        <f t="shared" ref="H15:H49" si="9">IF(ISERROR(H14+F14),"",H14+F14)</f>
        <v/>
      </c>
      <c r="I15" s="61">
        <f>$K$7</f>
        <v>6.5</v>
      </c>
      <c r="J15" s="61">
        <v>4</v>
      </c>
      <c r="K15" s="61">
        <f t="shared" si="0"/>
        <v>26</v>
      </c>
      <c r="L15" s="59" t="str">
        <f t="shared" ref="L15:L49" si="10">IF(G14&gt;1,"",IF(D15=0,"",L14+I15*J15))</f>
        <v/>
      </c>
      <c r="M15" s="62" t="str">
        <f t="shared" ref="M15:M49" si="11">IF(G14&gt;1,"",IF(D15=0,"",M14+4))</f>
        <v/>
      </c>
      <c r="N15" s="2"/>
      <c r="O15" s="153"/>
      <c r="P15" s="89"/>
      <c r="Q15" s="26"/>
      <c r="R15" s="27"/>
      <c r="S15" s="24" t="str">
        <f t="shared" si="1"/>
        <v/>
      </c>
      <c r="U15">
        <f>IF(OR(F14&gt;0,H14&gt;0),1)</f>
        <v>1</v>
      </c>
      <c r="V15" s="4"/>
      <c r="W15" s="4"/>
      <c r="X15" s="4"/>
      <c r="Y15" s="4"/>
      <c r="Z15" s="6"/>
      <c r="AA15" s="10">
        <f t="shared" si="2"/>
        <v>1</v>
      </c>
      <c r="AB15" s="10">
        <f>IF($D15=$B$6,SUM($AA$14:AA15),0)</f>
        <v>2</v>
      </c>
      <c r="AC15" s="10">
        <f t="shared" si="3"/>
        <v>1</v>
      </c>
      <c r="AD15" s="10">
        <f>IF($D15=$B$7,SUM($AC$14:AC15),0)</f>
        <v>2</v>
      </c>
      <c r="AE15" s="10">
        <f t="shared" si="4"/>
        <v>1</v>
      </c>
      <c r="AF15" s="10">
        <f>IF($D15=$B$8,SUM($AE$14:AE15),0)</f>
        <v>2</v>
      </c>
      <c r="AG15" s="10">
        <f t="shared" si="5"/>
        <v>1</v>
      </c>
      <c r="AH15" s="10">
        <f>IF($D15=$B$9,SUM($AG$14:AG15),0)</f>
        <v>2</v>
      </c>
      <c r="AI15" s="10">
        <f t="shared" si="6"/>
        <v>1</v>
      </c>
      <c r="AJ15" s="10">
        <f>IF($D15=$B$10,SUM($AI$14:AI15),0)</f>
        <v>2</v>
      </c>
      <c r="AK15" s="10">
        <f t="shared" si="7"/>
        <v>1</v>
      </c>
      <c r="AL15" s="10">
        <f>IF($D15=$B$11,SUM($AK$14:AK15),0)</f>
        <v>2</v>
      </c>
      <c r="AM15" s="6"/>
      <c r="AN15" s="6"/>
      <c r="AO15" s="6"/>
      <c r="AP15" s="6"/>
      <c r="AQ15" s="6"/>
    </row>
    <row r="16" spans="2:43" ht="17.25" customHeight="1">
      <c r="B16" s="58">
        <v>3</v>
      </c>
      <c r="C16" s="59" t="s">
        <v>11</v>
      </c>
      <c r="D16" s="83"/>
      <c r="E16" s="124">
        <v>1</v>
      </c>
      <c r="F16" s="109" t="str">
        <f>IF(AND('Tour par tour réalisé'!D5&gt;0,'Tour par tour réalisé'!E5&gt;0,'Tour par tour réalisé'!F5&gt;0,'Tour par tour réalisé'!G5&gt;0),'Tour par tour réalisé'!H5,IF('Tour par tour réalisé'!J5&gt;0,'Tour par tour réalisé'!J5,IF(ISERROR(1/VLOOKUP(D16,$B$5:$D$11,2,FALSE)*I16*J16/24*1/E16),"",IF(G15&gt;1,"FIN",1/VLOOKUP(D16,$B$5:$D$11,2,FALSE)*I16*J16/24*1/E16))))</f>
        <v/>
      </c>
      <c r="G16" s="60" t="str">
        <f t="shared" si="8"/>
        <v/>
      </c>
      <c r="H16" s="60" t="str">
        <f t="shared" si="9"/>
        <v/>
      </c>
      <c r="I16" s="61">
        <f>$K$6</f>
        <v>2.25</v>
      </c>
      <c r="J16" s="61">
        <v>4</v>
      </c>
      <c r="K16" s="61">
        <f t="shared" si="0"/>
        <v>9</v>
      </c>
      <c r="L16" s="59" t="str">
        <f t="shared" si="10"/>
        <v/>
      </c>
      <c r="M16" s="62" t="str">
        <f t="shared" si="11"/>
        <v/>
      </c>
      <c r="N16" s="2"/>
      <c r="O16" s="153"/>
      <c r="P16" s="89"/>
      <c r="Q16" s="26"/>
      <c r="R16" s="27"/>
      <c r="S16" s="24" t="str">
        <f t="shared" si="1"/>
        <v/>
      </c>
      <c r="V16" s="4"/>
      <c r="W16" s="4"/>
      <c r="X16" s="4"/>
      <c r="Y16" s="4"/>
      <c r="Z16" s="6"/>
      <c r="AA16" s="10">
        <f t="shared" si="2"/>
        <v>1</v>
      </c>
      <c r="AB16" s="10">
        <f>IF($D16=$B$6,SUM($AA$14:AA16),0)</f>
        <v>3</v>
      </c>
      <c r="AC16" s="10">
        <f t="shared" si="3"/>
        <v>1</v>
      </c>
      <c r="AD16" s="10">
        <f>IF($D16=$B$7,SUM($AC$14:AC16),0)</f>
        <v>3</v>
      </c>
      <c r="AE16" s="10">
        <f t="shared" si="4"/>
        <v>1</v>
      </c>
      <c r="AF16" s="10">
        <f>IF($D16=$B$8,SUM($AE$14:AE16),0)</f>
        <v>3</v>
      </c>
      <c r="AG16" s="10">
        <f t="shared" si="5"/>
        <v>1</v>
      </c>
      <c r="AH16" s="10">
        <f>IF($D16=$B$9,SUM($AG$14:AG16),0)</f>
        <v>3</v>
      </c>
      <c r="AI16" s="10">
        <f t="shared" si="6"/>
        <v>1</v>
      </c>
      <c r="AJ16" s="10">
        <f>IF($D16=$B$10,SUM($AI$14:AI16),0)</f>
        <v>3</v>
      </c>
      <c r="AK16" s="10">
        <f t="shared" si="7"/>
        <v>1</v>
      </c>
      <c r="AL16" s="10">
        <f>IF($D16=$B$11,SUM($AK$14:AK16),0)</f>
        <v>3</v>
      </c>
      <c r="AM16" s="6"/>
      <c r="AN16" s="6" t="s">
        <v>9</v>
      </c>
      <c r="AO16" s="6" t="s">
        <v>1</v>
      </c>
      <c r="AP16" s="6" t="s">
        <v>6</v>
      </c>
      <c r="AQ16" s="6"/>
    </row>
    <row r="17" spans="2:43" ht="17.25" customHeight="1">
      <c r="B17" s="58">
        <v>4</v>
      </c>
      <c r="C17" s="59" t="s">
        <v>12</v>
      </c>
      <c r="D17" s="83"/>
      <c r="E17" s="124">
        <v>1</v>
      </c>
      <c r="F17" s="109" t="str">
        <f>IF(AND('Tour par tour réalisé'!D6&gt;0,'Tour par tour réalisé'!E6&gt;0,'Tour par tour réalisé'!F6&gt;0,'Tour par tour réalisé'!G6&gt;0),'Tour par tour réalisé'!H6,IF('Tour par tour réalisé'!J6&gt;0,'Tour par tour réalisé'!J6,IF(ISERROR(1/VLOOKUP(D17,$B$5:$D$11,3,FALSE)*I17*J17/24*1/E17),"",IF(G16&gt;1,"FIN",1/VLOOKUP(D17,$B$5:$D$11,3,FALSE)*I17*J17/24*1/E17))))</f>
        <v/>
      </c>
      <c r="G17" s="60" t="str">
        <f t="shared" si="8"/>
        <v/>
      </c>
      <c r="H17" s="60" t="str">
        <f t="shared" si="9"/>
        <v/>
      </c>
      <c r="I17" s="61">
        <f>$K$7</f>
        <v>6.5</v>
      </c>
      <c r="J17" s="61">
        <v>4</v>
      </c>
      <c r="K17" s="61">
        <f t="shared" si="0"/>
        <v>26</v>
      </c>
      <c r="L17" s="59" t="str">
        <f t="shared" si="10"/>
        <v/>
      </c>
      <c r="M17" s="62" t="str">
        <f t="shared" si="11"/>
        <v/>
      </c>
      <c r="N17" s="2"/>
      <c r="O17" s="153"/>
      <c r="P17" s="89"/>
      <c r="Q17" s="26"/>
      <c r="R17" s="27"/>
      <c r="S17" s="24" t="str">
        <f t="shared" si="1"/>
        <v/>
      </c>
      <c r="V17" s="4"/>
      <c r="W17" s="4"/>
      <c r="X17" s="4"/>
      <c r="Y17" s="4"/>
      <c r="Z17" s="6"/>
      <c r="AA17" s="10">
        <f t="shared" si="2"/>
        <v>1</v>
      </c>
      <c r="AB17" s="10">
        <f>IF($D17=$B$6,SUM($AA$14:AA17),0)</f>
        <v>4</v>
      </c>
      <c r="AC17" s="10">
        <f t="shared" si="3"/>
        <v>1</v>
      </c>
      <c r="AD17" s="10">
        <f>IF($D17=$B$7,SUM($AC$14:AC17),0)</f>
        <v>4</v>
      </c>
      <c r="AE17" s="10">
        <f t="shared" si="4"/>
        <v>1</v>
      </c>
      <c r="AF17" s="10">
        <f>IF($D17=$B$8,SUM($AE$14:AE17),0)</f>
        <v>4</v>
      </c>
      <c r="AG17" s="10">
        <f t="shared" si="5"/>
        <v>1</v>
      </c>
      <c r="AH17" s="10">
        <f>IF($D17=$B$9,SUM($AG$14:AG17),0)</f>
        <v>4</v>
      </c>
      <c r="AI17" s="10">
        <f t="shared" si="6"/>
        <v>1</v>
      </c>
      <c r="AJ17" s="10">
        <f>IF($D17=$B$10,SUM($AI$14:AI17),0)</f>
        <v>4</v>
      </c>
      <c r="AK17" s="10">
        <f t="shared" si="7"/>
        <v>1</v>
      </c>
      <c r="AL17" s="10">
        <f>IF($D17=$B$11,SUM($AK$14:AK17),0)</f>
        <v>4</v>
      </c>
      <c r="AM17" s="6"/>
      <c r="AN17" s="6" t="s">
        <v>11</v>
      </c>
      <c r="AO17" s="6">
        <f>+B7</f>
        <v>0</v>
      </c>
      <c r="AP17" s="6" t="s">
        <v>30</v>
      </c>
      <c r="AQ17" s="6"/>
    </row>
    <row r="18" spans="2:43" ht="17.25" customHeight="1">
      <c r="B18" s="58">
        <v>5</v>
      </c>
      <c r="C18" s="59" t="s">
        <v>11</v>
      </c>
      <c r="D18" s="83"/>
      <c r="E18" s="124">
        <v>1</v>
      </c>
      <c r="F18" s="109" t="str">
        <f>IF(AND('Tour par tour réalisé'!D7&gt;0,'Tour par tour réalisé'!E7&gt;0,'Tour par tour réalisé'!F7&gt;0,'Tour par tour réalisé'!G7&gt;0),'Tour par tour réalisé'!H7,IF('Tour par tour réalisé'!J7&gt;0,'Tour par tour réalisé'!J7,IF(ISERROR(1/VLOOKUP(D18,$B$5:$D$11,2,FALSE)*I18*J18/24*1/E18),"",IF(G17&gt;1,"FIN",1/VLOOKUP(D18,$B$5:$D$11,2,FALSE)*I18*J18/24*1/E18))))</f>
        <v/>
      </c>
      <c r="G18" s="60" t="str">
        <f t="shared" si="8"/>
        <v/>
      </c>
      <c r="H18" s="60" t="str">
        <f t="shared" si="9"/>
        <v/>
      </c>
      <c r="I18" s="61">
        <f>$K$6</f>
        <v>2.25</v>
      </c>
      <c r="J18" s="61">
        <v>4</v>
      </c>
      <c r="K18" s="61">
        <f t="shared" si="0"/>
        <v>9</v>
      </c>
      <c r="L18" s="59" t="str">
        <f t="shared" si="10"/>
        <v/>
      </c>
      <c r="M18" s="62" t="str">
        <f t="shared" si="11"/>
        <v/>
      </c>
      <c r="N18" s="2"/>
      <c r="O18" s="153"/>
      <c r="P18" s="89"/>
      <c r="Q18" s="26"/>
      <c r="R18" s="27"/>
      <c r="S18" s="24" t="str">
        <f t="shared" si="1"/>
        <v/>
      </c>
      <c r="V18" s="4"/>
      <c r="W18" s="4"/>
      <c r="X18" s="4"/>
      <c r="Y18" s="4"/>
      <c r="Z18" s="6"/>
      <c r="AA18" s="10">
        <f t="shared" si="2"/>
        <v>1</v>
      </c>
      <c r="AB18" s="10">
        <f>IF($D18=$B$6,SUM($AA$14:AA18),0)</f>
        <v>5</v>
      </c>
      <c r="AC18" s="10">
        <f t="shared" si="3"/>
        <v>1</v>
      </c>
      <c r="AD18" s="10">
        <f>IF($D18=$B$7,SUM($AC$14:AC18),0)</f>
        <v>5</v>
      </c>
      <c r="AE18" s="10">
        <f t="shared" si="4"/>
        <v>1</v>
      </c>
      <c r="AF18" s="10">
        <f>IF($D18=$B$8,SUM($AE$14:AE18),0)</f>
        <v>5</v>
      </c>
      <c r="AG18" s="10">
        <f t="shared" si="5"/>
        <v>1</v>
      </c>
      <c r="AH18" s="10">
        <f>IF($D18=$B$9,SUM($AG$14:AG18),0)</f>
        <v>5</v>
      </c>
      <c r="AI18" s="10">
        <f t="shared" si="6"/>
        <v>1</v>
      </c>
      <c r="AJ18" s="10">
        <f>IF($D18=$B$10,SUM($AI$14:AI18),0)</f>
        <v>5</v>
      </c>
      <c r="AK18" s="10">
        <f t="shared" si="7"/>
        <v>1</v>
      </c>
      <c r="AL18" s="10">
        <f>IF($D18=$B$11,SUM($AK$14:AK18),0)</f>
        <v>5</v>
      </c>
      <c r="AM18" s="6"/>
      <c r="AN18" s="6" t="s">
        <v>9</v>
      </c>
      <c r="AO18" s="6" t="s">
        <v>1</v>
      </c>
      <c r="AP18" s="9" t="s">
        <v>6</v>
      </c>
      <c r="AQ18" s="6"/>
    </row>
    <row r="19" spans="2:43" ht="17.25" customHeight="1" thickBot="1">
      <c r="B19" s="58">
        <v>6</v>
      </c>
      <c r="C19" s="59" t="s">
        <v>12</v>
      </c>
      <c r="D19" s="83"/>
      <c r="E19" s="124">
        <v>1</v>
      </c>
      <c r="F19" s="109" t="str">
        <f>IF(AND('Tour par tour réalisé'!D8&gt;0,'Tour par tour réalisé'!E8&gt;0,'Tour par tour réalisé'!F8&gt;0,'Tour par tour réalisé'!G8&gt;0),'Tour par tour réalisé'!H8,IF('Tour par tour réalisé'!J8&gt;0,'Tour par tour réalisé'!J8,IF(ISERROR(1/VLOOKUP(D19,$B$5:$D$11,3,FALSE)*I19*J19/24*1/E19),"",IF(G18&gt;1,"FIN",1/VLOOKUP(D19,$B$5:$D$11,3,FALSE)*I19*J19/24*1/E19))))</f>
        <v/>
      </c>
      <c r="G19" s="60" t="str">
        <f t="shared" si="8"/>
        <v/>
      </c>
      <c r="H19" s="60" t="str">
        <f t="shared" si="9"/>
        <v/>
      </c>
      <c r="I19" s="61">
        <f>$K$7</f>
        <v>6.5</v>
      </c>
      <c r="J19" s="61">
        <v>4</v>
      </c>
      <c r="K19" s="61">
        <f t="shared" si="0"/>
        <v>26</v>
      </c>
      <c r="L19" s="59" t="str">
        <f t="shared" si="10"/>
        <v/>
      </c>
      <c r="M19" s="62" t="str">
        <f t="shared" si="11"/>
        <v/>
      </c>
      <c r="N19" s="2"/>
      <c r="O19" s="153"/>
      <c r="P19" s="89"/>
      <c r="Q19" s="28"/>
      <c r="R19" s="29"/>
      <c r="S19" s="25" t="str">
        <f t="shared" si="1"/>
        <v/>
      </c>
      <c r="V19" s="4"/>
      <c r="W19" s="4"/>
      <c r="X19" s="4"/>
      <c r="Y19" s="4"/>
      <c r="Z19" s="6"/>
      <c r="AA19" s="10">
        <f t="shared" si="2"/>
        <v>1</v>
      </c>
      <c r="AB19" s="10">
        <f>IF($D19=$B$6,SUM($AA$14:AA19),0)</f>
        <v>6</v>
      </c>
      <c r="AC19" s="10">
        <f t="shared" si="3"/>
        <v>1</v>
      </c>
      <c r="AD19" s="10">
        <f>IF($D19=$B$7,SUM($AC$14:AC19),0)</f>
        <v>6</v>
      </c>
      <c r="AE19" s="10">
        <f t="shared" si="4"/>
        <v>1</v>
      </c>
      <c r="AF19" s="10">
        <f>IF($D19=$B$8,SUM($AE$14:AE19),0)</f>
        <v>6</v>
      </c>
      <c r="AG19" s="10">
        <f t="shared" si="5"/>
        <v>1</v>
      </c>
      <c r="AH19" s="10">
        <f>IF($D19=$B$9,SUM($AG$14:AG19),0)</f>
        <v>6</v>
      </c>
      <c r="AI19" s="10">
        <f t="shared" si="6"/>
        <v>1</v>
      </c>
      <c r="AJ19" s="10">
        <f>IF($D19=$B$10,SUM($AI$14:AI19),0)</f>
        <v>6</v>
      </c>
      <c r="AK19" s="10">
        <f t="shared" si="7"/>
        <v>1</v>
      </c>
      <c r="AL19" s="10">
        <f>IF($D19=$B$11,SUM($AK$14:AK19),0)</f>
        <v>6</v>
      </c>
      <c r="AM19" s="6"/>
      <c r="AN19" s="6" t="s">
        <v>12</v>
      </c>
      <c r="AO19" s="6">
        <f>+B7</f>
        <v>0</v>
      </c>
      <c r="AP19" s="9" t="s">
        <v>30</v>
      </c>
      <c r="AQ19" s="6"/>
    </row>
    <row r="20" spans="2:43" ht="17.25" customHeight="1">
      <c r="B20" s="58">
        <v>7</v>
      </c>
      <c r="C20" s="59" t="s">
        <v>11</v>
      </c>
      <c r="D20" s="83"/>
      <c r="E20" s="124">
        <v>1</v>
      </c>
      <c r="F20" s="109" t="str">
        <f>IF(AND('Tour par tour réalisé'!D9&gt;0,'Tour par tour réalisé'!E9&gt;0,'Tour par tour réalisé'!F9&gt;0,'Tour par tour réalisé'!G9&gt;0),'Tour par tour réalisé'!H9,IF('Tour par tour réalisé'!J9&gt;0,'Tour par tour réalisé'!J9,IF(ISERROR(1/VLOOKUP(D20,$B$5:$D$11,2,FALSE)*I20*J20/24*1/E20),"",IF(G19&gt;1,"FIN",1/VLOOKUP(D20,$B$5:$D$11,2,FALSE)*I20*J20/24*1/E20))))</f>
        <v/>
      </c>
      <c r="G20" s="60" t="str">
        <f t="shared" si="8"/>
        <v/>
      </c>
      <c r="H20" s="60" t="str">
        <f t="shared" si="9"/>
        <v/>
      </c>
      <c r="I20" s="61">
        <f>$K$6</f>
        <v>2.25</v>
      </c>
      <c r="J20" s="61">
        <v>4</v>
      </c>
      <c r="K20" s="61">
        <f t="shared" si="0"/>
        <v>9</v>
      </c>
      <c r="L20" s="59" t="str">
        <f t="shared" si="10"/>
        <v/>
      </c>
      <c r="M20" s="62" t="str">
        <f t="shared" si="11"/>
        <v/>
      </c>
      <c r="N20" s="2"/>
      <c r="O20" s="153"/>
      <c r="P20" s="89"/>
      <c r="Q20" s="5"/>
      <c r="R20" s="5"/>
      <c r="S20" s="5"/>
      <c r="V20" s="4"/>
      <c r="W20" s="4"/>
      <c r="X20" s="4"/>
      <c r="Y20" s="4"/>
      <c r="Z20" s="6"/>
      <c r="AA20" s="10">
        <f t="shared" si="2"/>
        <v>1</v>
      </c>
      <c r="AB20" s="10">
        <f>IF($D20=$B$6,SUM($AA$14:AA20),0)</f>
        <v>7</v>
      </c>
      <c r="AC20" s="10">
        <f t="shared" si="3"/>
        <v>1</v>
      </c>
      <c r="AD20" s="10">
        <f>IF($D20=$B$7,SUM($AC$14:AC20),0)</f>
        <v>7</v>
      </c>
      <c r="AE20" s="10">
        <f t="shared" si="4"/>
        <v>1</v>
      </c>
      <c r="AF20" s="10">
        <f>IF($D20=$B$8,SUM($AE$14:AE20),0)</f>
        <v>7</v>
      </c>
      <c r="AG20" s="10">
        <f t="shared" si="5"/>
        <v>1</v>
      </c>
      <c r="AH20" s="10">
        <f>IF($D20=$B$9,SUM($AG$14:AG20),0)</f>
        <v>7</v>
      </c>
      <c r="AI20" s="10">
        <f t="shared" si="6"/>
        <v>1</v>
      </c>
      <c r="AJ20" s="10">
        <f>IF($D20=$B$10,SUM($AI$14:AI20),0)</f>
        <v>7</v>
      </c>
      <c r="AK20" s="10">
        <f t="shared" si="7"/>
        <v>1</v>
      </c>
      <c r="AL20" s="10">
        <f>IF($D20=$B$11,SUM($AK$14:AK20),0)</f>
        <v>7</v>
      </c>
      <c r="AM20" s="6"/>
      <c r="AN20" s="6"/>
      <c r="AO20" s="6"/>
      <c r="AP20" s="6"/>
      <c r="AQ20" s="6"/>
    </row>
    <row r="21" spans="2:43" ht="17.25" customHeight="1">
      <c r="B21" s="58">
        <v>8</v>
      </c>
      <c r="C21" s="59" t="s">
        <v>12</v>
      </c>
      <c r="D21" s="83"/>
      <c r="E21" s="124">
        <v>1</v>
      </c>
      <c r="F21" s="109" t="str">
        <f>IF(AND('Tour par tour réalisé'!D10&gt;0,'Tour par tour réalisé'!E10&gt;0,'Tour par tour réalisé'!F10&gt;0,'Tour par tour réalisé'!G10&gt;0),'Tour par tour réalisé'!H10,IF('Tour par tour réalisé'!J10&gt;0,'Tour par tour réalisé'!J10,IF(ISERROR(1/VLOOKUP(D21,$B$5:$D$11,3,FALSE)*I21*J21/24*1/E21),"",IF(G20&gt;1,"FIN",1/VLOOKUP(D21,$B$5:$D$11,3,FALSE)*I21*J21/24*1/E21))))</f>
        <v/>
      </c>
      <c r="G21" s="60" t="str">
        <f t="shared" si="8"/>
        <v/>
      </c>
      <c r="H21" s="60" t="str">
        <f t="shared" si="9"/>
        <v/>
      </c>
      <c r="I21" s="61">
        <f>$K$7</f>
        <v>6.5</v>
      </c>
      <c r="J21" s="61">
        <v>4</v>
      </c>
      <c r="K21" s="61">
        <f t="shared" si="0"/>
        <v>26</v>
      </c>
      <c r="L21" s="59" t="str">
        <f t="shared" si="10"/>
        <v/>
      </c>
      <c r="M21" s="62" t="str">
        <f t="shared" si="11"/>
        <v/>
      </c>
      <c r="N21" s="2"/>
      <c r="O21" s="153"/>
      <c r="P21" s="89"/>
      <c r="Q21" s="14"/>
      <c r="R21" s="135" t="s">
        <v>33</v>
      </c>
      <c r="S21" s="135"/>
      <c r="T21" s="85"/>
      <c r="V21" s="4"/>
      <c r="W21" s="4"/>
      <c r="X21" s="4"/>
      <c r="Y21" s="4"/>
      <c r="Z21" s="6"/>
      <c r="AA21" s="10">
        <f t="shared" si="2"/>
        <v>1</v>
      </c>
      <c r="AB21" s="10">
        <f>IF($D21=$B$6,SUM($AA$14:AA21),0)</f>
        <v>8</v>
      </c>
      <c r="AC21" s="10">
        <f t="shared" si="3"/>
        <v>1</v>
      </c>
      <c r="AD21" s="10">
        <f>IF($D21=$B$7,SUM($AC$14:AC21),0)</f>
        <v>8</v>
      </c>
      <c r="AE21" s="10">
        <f t="shared" si="4"/>
        <v>1</v>
      </c>
      <c r="AF21" s="10">
        <f>IF($D21=$B$8,SUM($AE$14:AE21),0)</f>
        <v>8</v>
      </c>
      <c r="AG21" s="10">
        <f t="shared" si="5"/>
        <v>1</v>
      </c>
      <c r="AH21" s="10">
        <f>IF($D21=$B$9,SUM($AG$14:AG21),0)</f>
        <v>8</v>
      </c>
      <c r="AI21" s="10">
        <f t="shared" si="6"/>
        <v>1</v>
      </c>
      <c r="AJ21" s="10">
        <f>IF($D21=$B$10,SUM($AI$14:AI21),0)</f>
        <v>8</v>
      </c>
      <c r="AK21" s="10">
        <f t="shared" si="7"/>
        <v>1</v>
      </c>
      <c r="AL21" s="10">
        <f>IF($D21=$B$11,SUM($AK$14:AK21),0)</f>
        <v>8</v>
      </c>
      <c r="AM21" s="6"/>
      <c r="AN21" s="6" t="s">
        <v>9</v>
      </c>
      <c r="AO21" s="6" t="s">
        <v>1</v>
      </c>
      <c r="AP21" s="6" t="s">
        <v>6</v>
      </c>
      <c r="AQ21" s="6"/>
    </row>
    <row r="22" spans="2:43" ht="17.25" customHeight="1">
      <c r="B22" s="58">
        <v>9</v>
      </c>
      <c r="C22" s="59" t="s">
        <v>11</v>
      </c>
      <c r="D22" s="83"/>
      <c r="E22" s="124">
        <v>1</v>
      </c>
      <c r="F22" s="129" t="str">
        <f>IF(AND('Tour par tour réalisé'!D11&gt;0,'Tour par tour réalisé'!E11&gt;0,'Tour par tour réalisé'!F11&gt;0,'Tour par tour réalisé'!G11&gt;0),'Tour par tour réalisé'!H11,IF('Tour par tour réalisé'!J11&gt;0,'Tour par tour réalisé'!J11,IF(ISERROR(1/VLOOKUP(D22,$B$5:$D$11,2,FALSE)*I22*J22/24*1/E22),"",IF(G21&gt;1,"FIN",1/VLOOKUP(D22,$B$5:$D$11,2,FALSE)*I22*J22/24*1/E22))))</f>
        <v/>
      </c>
      <c r="G22" s="60" t="str">
        <f t="shared" si="8"/>
        <v/>
      </c>
      <c r="H22" s="60" t="str">
        <f t="shared" si="9"/>
        <v/>
      </c>
      <c r="I22" s="61">
        <f>$K$6</f>
        <v>2.25</v>
      </c>
      <c r="J22" s="61">
        <v>4</v>
      </c>
      <c r="K22" s="61">
        <f t="shared" si="0"/>
        <v>9</v>
      </c>
      <c r="L22" s="59" t="str">
        <f t="shared" si="10"/>
        <v/>
      </c>
      <c r="M22" s="62" t="str">
        <f t="shared" si="11"/>
        <v/>
      </c>
      <c r="N22" s="2"/>
      <c r="O22" s="153"/>
      <c r="P22" s="89"/>
      <c r="Q22" s="14"/>
      <c r="R22" s="135"/>
      <c r="S22" s="135"/>
      <c r="T22" s="85"/>
      <c r="V22" s="4"/>
      <c r="W22" s="4"/>
      <c r="X22" s="4"/>
      <c r="Y22" s="4"/>
      <c r="Z22" s="6"/>
      <c r="AA22" s="10">
        <f t="shared" si="2"/>
        <v>1</v>
      </c>
      <c r="AB22" s="10">
        <f>IF($D22=$B$6,SUM($AA$14:AA22),0)</f>
        <v>9</v>
      </c>
      <c r="AC22" s="10">
        <f t="shared" si="3"/>
        <v>1</v>
      </c>
      <c r="AD22" s="10">
        <f>IF($D22=$B$7,SUM($AC$14:AC22),0)</f>
        <v>9</v>
      </c>
      <c r="AE22" s="10">
        <f t="shared" si="4"/>
        <v>1</v>
      </c>
      <c r="AF22" s="10">
        <f>IF($D22=$B$8,SUM($AE$14:AE22),0)</f>
        <v>9</v>
      </c>
      <c r="AG22" s="10">
        <f t="shared" si="5"/>
        <v>1</v>
      </c>
      <c r="AH22" s="10">
        <f>IF($D22=$B$9,SUM($AG$14:AG22),0)</f>
        <v>9</v>
      </c>
      <c r="AI22" s="10">
        <f t="shared" si="6"/>
        <v>1</v>
      </c>
      <c r="AJ22" s="10">
        <f>IF($D22=$B$10,SUM($AI$14:AI22),0)</f>
        <v>9</v>
      </c>
      <c r="AK22" s="10">
        <f t="shared" si="7"/>
        <v>1</v>
      </c>
      <c r="AL22" s="10">
        <f>IF($D22=$B$11,SUM($AK$14:AK22),0)</f>
        <v>9</v>
      </c>
      <c r="AM22" s="6"/>
      <c r="AN22" s="6" t="s">
        <v>11</v>
      </c>
      <c r="AO22" s="6">
        <f>+B8</f>
        <v>0</v>
      </c>
      <c r="AP22" s="6" t="s">
        <v>30</v>
      </c>
      <c r="AQ22" s="6"/>
    </row>
    <row r="23" spans="2:43" ht="17.25" customHeight="1">
      <c r="B23" s="58">
        <v>10</v>
      </c>
      <c r="C23" s="59" t="s">
        <v>12</v>
      </c>
      <c r="D23" s="83"/>
      <c r="E23" s="124">
        <v>1</v>
      </c>
      <c r="F23" s="130" t="str">
        <f>IF(AND('Tour par tour réalisé'!D12&gt;0,'Tour par tour réalisé'!E12&gt;0,'Tour par tour réalisé'!F12&gt;0,'Tour par tour réalisé'!G12&gt;0),'Tour par tour réalisé'!H12,IF('Tour par tour réalisé'!J12&gt;0,'Tour par tour réalisé'!J12,IF(ISERROR(1/VLOOKUP(D23,$B$5:$D$11,3,FALSE)*I23*J23/24*1/E23),"",IF(G22&gt;1,"FIN",1/VLOOKUP(D23,$B$5:$D$11,3,FALSE)*I23*J23/24*1/E23))))</f>
        <v/>
      </c>
      <c r="G23" s="60" t="str">
        <f t="shared" si="8"/>
        <v/>
      </c>
      <c r="H23" s="60" t="str">
        <f t="shared" si="9"/>
        <v/>
      </c>
      <c r="I23" s="61">
        <f>$K$7</f>
        <v>6.5</v>
      </c>
      <c r="J23" s="61">
        <v>4</v>
      </c>
      <c r="K23" s="61">
        <f t="shared" si="0"/>
        <v>26</v>
      </c>
      <c r="L23" s="59" t="str">
        <f t="shared" si="10"/>
        <v/>
      </c>
      <c r="M23" s="62" t="str">
        <f t="shared" si="11"/>
        <v/>
      </c>
      <c r="N23" s="2"/>
      <c r="O23" s="153"/>
      <c r="P23" s="89"/>
      <c r="Q23" s="108"/>
      <c r="R23" s="108"/>
      <c r="S23" s="108"/>
      <c r="T23" s="108"/>
      <c r="V23" s="4"/>
      <c r="W23" s="4"/>
      <c r="X23" s="4"/>
      <c r="Y23" s="4"/>
      <c r="Z23" s="6"/>
      <c r="AA23" s="10">
        <f t="shared" si="2"/>
        <v>1</v>
      </c>
      <c r="AB23" s="10">
        <f>IF($D23=$B$6,SUM($AA$14:AA23),0)</f>
        <v>10</v>
      </c>
      <c r="AC23" s="10">
        <f t="shared" si="3"/>
        <v>1</v>
      </c>
      <c r="AD23" s="10">
        <f>IF($D23=$B$7,SUM($AC$14:AC23),0)</f>
        <v>10</v>
      </c>
      <c r="AE23" s="10">
        <f t="shared" si="4"/>
        <v>1</v>
      </c>
      <c r="AF23" s="10">
        <f>IF($D23=$B$8,SUM($AE$14:AE23),0)</f>
        <v>10</v>
      </c>
      <c r="AG23" s="10">
        <f t="shared" si="5"/>
        <v>1</v>
      </c>
      <c r="AH23" s="10">
        <f>IF($D23=$B$9,SUM($AG$14:AG23),0)</f>
        <v>10</v>
      </c>
      <c r="AI23" s="10">
        <f t="shared" si="6"/>
        <v>1</v>
      </c>
      <c r="AJ23" s="10">
        <f>IF($D23=$B$10,SUM($AI$14:AI23),0)</f>
        <v>10</v>
      </c>
      <c r="AK23" s="10">
        <f t="shared" si="7"/>
        <v>1</v>
      </c>
      <c r="AL23" s="10">
        <f>IF($D23=$B$11,SUM($AK$14:AK23),0)</f>
        <v>10</v>
      </c>
      <c r="AM23" s="6"/>
      <c r="AN23" s="6" t="s">
        <v>9</v>
      </c>
      <c r="AO23" s="6" t="s">
        <v>1</v>
      </c>
      <c r="AP23" s="9" t="s">
        <v>6</v>
      </c>
      <c r="AQ23" s="6"/>
    </row>
    <row r="24" spans="2:43" ht="17.25" customHeight="1">
      <c r="B24" s="58">
        <v>11</v>
      </c>
      <c r="C24" s="59" t="s">
        <v>11</v>
      </c>
      <c r="D24" s="83"/>
      <c r="E24" s="124">
        <v>1</v>
      </c>
      <c r="F24" s="129" t="str">
        <f>IF(AND('Tour par tour réalisé'!D13&gt;0,'Tour par tour réalisé'!E13&gt;0,'Tour par tour réalisé'!F13&gt;0,'Tour par tour réalisé'!G13&gt;0),'Tour par tour réalisé'!H13,IF('Tour par tour réalisé'!J13&gt;0,'Tour par tour réalisé'!J13,IF(ISERROR(1/VLOOKUP(D24,$B$5:$D$11,2,FALSE)*I24*J24/24*1/E24),"",IF(G23&gt;1,"FIN",1/VLOOKUP(D24,$B$5:$D$11,2,FALSE)*I24*J24/24*1/E24))))</f>
        <v/>
      </c>
      <c r="G24" s="60" t="str">
        <f t="shared" si="8"/>
        <v/>
      </c>
      <c r="H24" s="60" t="str">
        <f t="shared" si="9"/>
        <v/>
      </c>
      <c r="I24" s="61">
        <f>$K$6</f>
        <v>2.25</v>
      </c>
      <c r="J24" s="61">
        <v>4</v>
      </c>
      <c r="K24" s="61">
        <f t="shared" si="0"/>
        <v>9</v>
      </c>
      <c r="L24" s="59" t="str">
        <f t="shared" si="10"/>
        <v/>
      </c>
      <c r="M24" s="62" t="str">
        <f t="shared" si="11"/>
        <v/>
      </c>
      <c r="N24" s="2"/>
      <c r="O24" s="153"/>
      <c r="P24" s="89"/>
      <c r="Q24" s="47"/>
      <c r="R24" s="85"/>
      <c r="S24" s="85"/>
      <c r="T24" s="85"/>
      <c r="V24" s="4"/>
      <c r="W24" s="4"/>
      <c r="X24" s="4"/>
      <c r="Y24" s="4"/>
      <c r="Z24" s="6"/>
      <c r="AA24" s="10">
        <f t="shared" si="2"/>
        <v>1</v>
      </c>
      <c r="AB24" s="10">
        <f>IF($D24=$B$6,SUM($AA$14:AA24),0)</f>
        <v>11</v>
      </c>
      <c r="AC24" s="10">
        <f t="shared" si="3"/>
        <v>1</v>
      </c>
      <c r="AD24" s="10">
        <f>IF($D24=$B$7,SUM($AC$14:AC24),0)</f>
        <v>11</v>
      </c>
      <c r="AE24" s="10">
        <f t="shared" si="4"/>
        <v>1</v>
      </c>
      <c r="AF24" s="10">
        <f>IF($D24=$B$8,SUM($AE$14:AE24),0)</f>
        <v>11</v>
      </c>
      <c r="AG24" s="10">
        <f t="shared" si="5"/>
        <v>1</v>
      </c>
      <c r="AH24" s="10">
        <f>IF($D24=$B$9,SUM($AG$14:AG24),0)</f>
        <v>11</v>
      </c>
      <c r="AI24" s="10">
        <f t="shared" si="6"/>
        <v>1</v>
      </c>
      <c r="AJ24" s="10">
        <f>IF($D24=$B$10,SUM($AI$14:AI24),0)</f>
        <v>11</v>
      </c>
      <c r="AK24" s="10">
        <f t="shared" si="7"/>
        <v>1</v>
      </c>
      <c r="AL24" s="10">
        <f>IF($D24=$B$11,SUM($AK$14:AK24),0)</f>
        <v>11</v>
      </c>
      <c r="AM24" s="6"/>
      <c r="AN24" s="6" t="s">
        <v>12</v>
      </c>
      <c r="AO24" s="6">
        <f>+B8</f>
        <v>0</v>
      </c>
      <c r="AP24" s="9" t="s">
        <v>30</v>
      </c>
      <c r="AQ24" s="6"/>
    </row>
    <row r="25" spans="2:43" ht="17.25" customHeight="1">
      <c r="B25" s="58">
        <v>12</v>
      </c>
      <c r="C25" s="59" t="s">
        <v>12</v>
      </c>
      <c r="D25" s="83"/>
      <c r="E25" s="124">
        <v>1</v>
      </c>
      <c r="F25" s="60" t="str">
        <f>IF(AND('Tour par tour réalisé'!D14&gt;0,'Tour par tour réalisé'!E14&gt;0,'Tour par tour réalisé'!F14&gt;0,'Tour par tour réalisé'!G14&gt;0),'Tour par tour réalisé'!H14,IF('Tour par tour réalisé'!J14&gt;0,'Tour par tour réalisé'!J14,IF(ISERROR(1/VLOOKUP(D25,$B$5:$D$11,3,FALSE)*I25*J25/24*1/E25),"",IF(G24&gt;1,"FIN",1/VLOOKUP(D25,$B$5:$D$11,3,FALSE)*I25*J25/24*1/E25))))</f>
        <v/>
      </c>
      <c r="G25" s="60" t="str">
        <f t="shared" si="8"/>
        <v/>
      </c>
      <c r="H25" s="60" t="str">
        <f t="shared" si="9"/>
        <v/>
      </c>
      <c r="I25" s="61">
        <f>$K$7</f>
        <v>6.5</v>
      </c>
      <c r="J25" s="61">
        <v>4</v>
      </c>
      <c r="K25" s="61">
        <f t="shared" si="0"/>
        <v>26</v>
      </c>
      <c r="L25" s="59" t="str">
        <f t="shared" si="10"/>
        <v/>
      </c>
      <c r="M25" s="62" t="str">
        <f t="shared" si="11"/>
        <v/>
      </c>
      <c r="N25" s="2"/>
      <c r="O25" s="153"/>
      <c r="P25" s="89"/>
      <c r="Q25" s="136" t="s">
        <v>35</v>
      </c>
      <c r="R25" s="136"/>
      <c r="S25" s="136"/>
      <c r="T25" s="136"/>
      <c r="V25" s="4"/>
      <c r="W25" s="4"/>
      <c r="X25" s="4"/>
      <c r="Y25" s="4"/>
      <c r="Z25" s="6"/>
      <c r="AA25" s="10">
        <f t="shared" si="2"/>
        <v>1</v>
      </c>
      <c r="AB25" s="10">
        <f>IF($D25=$B$6,SUM($AA$14:AA25),0)</f>
        <v>12</v>
      </c>
      <c r="AC25" s="10">
        <f t="shared" si="3"/>
        <v>1</v>
      </c>
      <c r="AD25" s="10">
        <f>IF($D25=$B$7,SUM($AC$14:AC25),0)</f>
        <v>12</v>
      </c>
      <c r="AE25" s="10">
        <f t="shared" si="4"/>
        <v>1</v>
      </c>
      <c r="AF25" s="10">
        <f>IF($D25=$B$8,SUM($AE$14:AE25),0)</f>
        <v>12</v>
      </c>
      <c r="AG25" s="10">
        <f t="shared" si="5"/>
        <v>1</v>
      </c>
      <c r="AH25" s="10">
        <f>IF($D25=$B$9,SUM($AG$14:AG25),0)</f>
        <v>12</v>
      </c>
      <c r="AI25" s="10">
        <f t="shared" si="6"/>
        <v>1</v>
      </c>
      <c r="AJ25" s="10">
        <f>IF($D25=$B$10,SUM($AI$14:AI25),0)</f>
        <v>12</v>
      </c>
      <c r="AK25" s="10">
        <f t="shared" si="7"/>
        <v>1</v>
      </c>
      <c r="AL25" s="10">
        <f>IF($D25=$B$11,SUM($AK$14:AK25),0)</f>
        <v>12</v>
      </c>
      <c r="AM25" s="6"/>
      <c r="AN25" s="6"/>
      <c r="AO25" s="6"/>
      <c r="AP25" s="9"/>
      <c r="AQ25" s="6"/>
    </row>
    <row r="26" spans="2:43" ht="17.25" customHeight="1">
      <c r="B26" s="58">
        <v>13</v>
      </c>
      <c r="C26" s="59" t="s">
        <v>11</v>
      </c>
      <c r="D26" s="83"/>
      <c r="E26" s="124">
        <v>1</v>
      </c>
      <c r="F26" s="60" t="str">
        <f>IF(AND('Tour par tour réalisé'!D15&gt;0,'Tour par tour réalisé'!E15&gt;0,'Tour par tour réalisé'!F15&gt;0,'Tour par tour réalisé'!G15&gt;0),'Tour par tour réalisé'!H15,IF('Tour par tour réalisé'!J15&gt;0,'Tour par tour réalisé'!J15,IF(ISERROR(1/VLOOKUP(D26,$B$5:$D$11,2,FALSE)*I26*J26/24*1/E26),"",IF(G25&gt;1,"FIN",1/VLOOKUP(D26,$B$5:$D$11,2,FALSE)*I26*J26/24*1/E26))))</f>
        <v/>
      </c>
      <c r="G26" s="60" t="str">
        <f t="shared" si="8"/>
        <v/>
      </c>
      <c r="H26" s="60" t="str">
        <f t="shared" si="9"/>
        <v/>
      </c>
      <c r="I26" s="61">
        <f>$K$6</f>
        <v>2.25</v>
      </c>
      <c r="J26" s="61">
        <v>4</v>
      </c>
      <c r="K26" s="61">
        <f t="shared" si="0"/>
        <v>9</v>
      </c>
      <c r="L26" s="59" t="str">
        <f t="shared" si="10"/>
        <v/>
      </c>
      <c r="M26" s="62" t="str">
        <f t="shared" si="11"/>
        <v/>
      </c>
      <c r="N26" s="2"/>
      <c r="O26" s="153"/>
      <c r="P26" s="89"/>
      <c r="Q26" s="136"/>
      <c r="R26" s="136"/>
      <c r="S26" s="136"/>
      <c r="T26" s="136"/>
      <c r="V26" s="4"/>
      <c r="W26" s="4"/>
      <c r="X26" s="4"/>
      <c r="Y26" s="4"/>
      <c r="Z26" s="6"/>
      <c r="AA26" s="10">
        <f t="shared" si="2"/>
        <v>1</v>
      </c>
      <c r="AB26" s="10">
        <f>IF($D26=$B$6,SUM($AA$14:AA26),0)</f>
        <v>13</v>
      </c>
      <c r="AC26" s="10">
        <f t="shared" si="3"/>
        <v>1</v>
      </c>
      <c r="AD26" s="10">
        <f>IF($D26=$B$7,SUM($AC$14:AC26),0)</f>
        <v>13</v>
      </c>
      <c r="AE26" s="10">
        <f t="shared" si="4"/>
        <v>1</v>
      </c>
      <c r="AF26" s="10">
        <f>IF($D26=$B$8,SUM($AE$14:AE26),0)</f>
        <v>13</v>
      </c>
      <c r="AG26" s="10">
        <f t="shared" si="5"/>
        <v>1</v>
      </c>
      <c r="AH26" s="10">
        <f>IF($D26=$B$9,SUM($AG$14:AG26),0)</f>
        <v>13</v>
      </c>
      <c r="AI26" s="10">
        <f t="shared" si="6"/>
        <v>1</v>
      </c>
      <c r="AJ26" s="10">
        <f>IF($D26=$B$10,SUM($AI$14:AI26),0)</f>
        <v>13</v>
      </c>
      <c r="AK26" s="10">
        <f t="shared" si="7"/>
        <v>1</v>
      </c>
      <c r="AL26" s="10">
        <f>IF($D26=$B$11,SUM($AK$14:AK26),0)</f>
        <v>13</v>
      </c>
      <c r="AM26" s="6"/>
      <c r="AN26" s="6" t="s">
        <v>9</v>
      </c>
      <c r="AO26" s="6" t="s">
        <v>1</v>
      </c>
      <c r="AP26" s="6" t="s">
        <v>6</v>
      </c>
      <c r="AQ26" s="6"/>
    </row>
    <row r="27" spans="2:43" ht="17.25" customHeight="1">
      <c r="B27" s="58">
        <v>14</v>
      </c>
      <c r="C27" s="59" t="s">
        <v>12</v>
      </c>
      <c r="D27" s="83"/>
      <c r="E27" s="124">
        <v>1</v>
      </c>
      <c r="F27" s="60" t="str">
        <f>IF(AND('Tour par tour réalisé'!D16&gt;0,'Tour par tour réalisé'!E16&gt;0,'Tour par tour réalisé'!F16&gt;0,'Tour par tour réalisé'!G16&gt;0),'Tour par tour réalisé'!H16,IF('Tour par tour réalisé'!J16&gt;0,'Tour par tour réalisé'!J16,IF(ISERROR(1/VLOOKUP(D27,$B$5:$D$11,3,FALSE)*I27*J27/24*1/E27),"",IF(G26&gt;1,"FIN",1/VLOOKUP(D27,$B$5:$D$11,3,FALSE)*I27*J27/24*1/E27))))</f>
        <v/>
      </c>
      <c r="G27" s="60" t="str">
        <f t="shared" si="8"/>
        <v/>
      </c>
      <c r="H27" s="60" t="str">
        <f t="shared" si="9"/>
        <v/>
      </c>
      <c r="I27" s="61">
        <f>$K$7</f>
        <v>6.5</v>
      </c>
      <c r="J27" s="61">
        <v>4</v>
      </c>
      <c r="K27" s="61">
        <f t="shared" si="0"/>
        <v>26</v>
      </c>
      <c r="L27" s="59" t="str">
        <f t="shared" si="10"/>
        <v/>
      </c>
      <c r="M27" s="62" t="str">
        <f t="shared" si="11"/>
        <v/>
      </c>
      <c r="N27" s="2"/>
      <c r="O27" s="153"/>
      <c r="P27" s="89"/>
      <c r="Q27" s="136"/>
      <c r="R27" s="136"/>
      <c r="S27" s="136"/>
      <c r="T27" s="136"/>
      <c r="V27" s="4"/>
      <c r="W27" s="4"/>
      <c r="X27" s="4"/>
      <c r="Y27" s="4"/>
      <c r="Z27" s="6"/>
      <c r="AA27" s="10">
        <f t="shared" si="2"/>
        <v>1</v>
      </c>
      <c r="AB27" s="10">
        <f>IF($D27=$B$6,SUM($AA$14:AA27),0)</f>
        <v>14</v>
      </c>
      <c r="AC27" s="10">
        <f t="shared" si="3"/>
        <v>1</v>
      </c>
      <c r="AD27" s="10">
        <f>IF($D27=$B$7,SUM($AC$14:AC27),0)</f>
        <v>14</v>
      </c>
      <c r="AE27" s="10">
        <f t="shared" si="4"/>
        <v>1</v>
      </c>
      <c r="AF27" s="10">
        <f>IF($D27=$B$8,SUM($AE$14:AE27),0)</f>
        <v>14</v>
      </c>
      <c r="AG27" s="10">
        <f t="shared" si="5"/>
        <v>1</v>
      </c>
      <c r="AH27" s="10">
        <f>IF($D27=$B$9,SUM($AG$14:AG27),0)</f>
        <v>14</v>
      </c>
      <c r="AI27" s="10">
        <f t="shared" si="6"/>
        <v>1</v>
      </c>
      <c r="AJ27" s="10">
        <f>IF($D27=$B$10,SUM($AI$14:AI27),0)</f>
        <v>14</v>
      </c>
      <c r="AK27" s="10">
        <f t="shared" si="7"/>
        <v>1</v>
      </c>
      <c r="AL27" s="10">
        <f>IF($D27=$B$11,SUM($AK$14:AK27),0)</f>
        <v>14</v>
      </c>
      <c r="AM27" s="6"/>
      <c r="AN27" s="6" t="s">
        <v>11</v>
      </c>
      <c r="AO27" s="6">
        <f>+B9</f>
        <v>0</v>
      </c>
      <c r="AP27" s="6" t="s">
        <v>30</v>
      </c>
      <c r="AQ27" s="6"/>
    </row>
    <row r="28" spans="2:43" ht="17.25" customHeight="1">
      <c r="B28" s="58">
        <v>15</v>
      </c>
      <c r="C28" s="59" t="s">
        <v>11</v>
      </c>
      <c r="D28" s="83"/>
      <c r="E28" s="124">
        <v>1</v>
      </c>
      <c r="F28" s="60" t="str">
        <f>IF(AND('Tour par tour réalisé'!D17&gt;0,'Tour par tour réalisé'!E17&gt;0,'Tour par tour réalisé'!F17&gt;0,'Tour par tour réalisé'!G17&gt;0),'Tour par tour réalisé'!H17,IF('Tour par tour réalisé'!J17&gt;0,'Tour par tour réalisé'!J17,IF(ISERROR(1/VLOOKUP(D28,$B$5:$D$11,2,FALSE)*I28*J28/24*1/E28),"",IF(G27&gt;1,"FIN",1/VLOOKUP(D28,$B$5:$D$11,2,FALSE)*I28*J28/24*1/E28))))</f>
        <v/>
      </c>
      <c r="G28" s="60" t="str">
        <f t="shared" si="8"/>
        <v/>
      </c>
      <c r="H28" s="60" t="str">
        <f t="shared" si="9"/>
        <v/>
      </c>
      <c r="I28" s="61">
        <f>$K$6</f>
        <v>2.25</v>
      </c>
      <c r="J28" s="61">
        <v>4</v>
      </c>
      <c r="K28" s="61">
        <f t="shared" si="0"/>
        <v>9</v>
      </c>
      <c r="L28" s="59" t="str">
        <f t="shared" si="10"/>
        <v/>
      </c>
      <c r="M28" s="62" t="str">
        <f t="shared" si="11"/>
        <v/>
      </c>
      <c r="N28" s="2"/>
      <c r="O28" s="153"/>
      <c r="P28" s="89"/>
      <c r="Q28" s="137" t="s">
        <v>36</v>
      </c>
      <c r="R28" s="137"/>
      <c r="S28" s="137"/>
      <c r="T28" s="137"/>
      <c r="V28" s="4"/>
      <c r="W28" s="4"/>
      <c r="X28" s="4"/>
      <c r="Y28" s="4"/>
      <c r="Z28" s="6"/>
      <c r="AA28" s="10">
        <f t="shared" si="2"/>
        <v>1</v>
      </c>
      <c r="AB28" s="10">
        <f>IF($D28=$B$6,SUM($AA$14:AA28),0)</f>
        <v>15</v>
      </c>
      <c r="AC28" s="10">
        <f t="shared" si="3"/>
        <v>1</v>
      </c>
      <c r="AD28" s="10">
        <f>IF($D28=$B$7,SUM($AC$14:AC28),0)</f>
        <v>15</v>
      </c>
      <c r="AE28" s="10">
        <f t="shared" si="4"/>
        <v>1</v>
      </c>
      <c r="AF28" s="10">
        <f>IF($D28=$B$8,SUM($AE$14:AE28),0)</f>
        <v>15</v>
      </c>
      <c r="AG28" s="10">
        <f t="shared" si="5"/>
        <v>1</v>
      </c>
      <c r="AH28" s="10">
        <f>IF($D28=$B$9,SUM($AG$14:AG28),0)</f>
        <v>15</v>
      </c>
      <c r="AI28" s="10">
        <f t="shared" si="6"/>
        <v>1</v>
      </c>
      <c r="AJ28" s="10">
        <f>IF($D28=$B$10,SUM($AI$14:AI28),0)</f>
        <v>15</v>
      </c>
      <c r="AK28" s="10">
        <f t="shared" si="7"/>
        <v>1</v>
      </c>
      <c r="AL28" s="10">
        <f>IF($D28=$B$11,SUM($AK$14:AK28),0)</f>
        <v>15</v>
      </c>
      <c r="AM28" s="6"/>
      <c r="AN28" s="6" t="s">
        <v>9</v>
      </c>
      <c r="AO28" s="6" t="s">
        <v>1</v>
      </c>
      <c r="AP28" s="9" t="s">
        <v>6</v>
      </c>
      <c r="AQ28" s="6"/>
    </row>
    <row r="29" spans="2:43" ht="17.25" customHeight="1">
      <c r="B29" s="58">
        <v>16</v>
      </c>
      <c r="C29" s="59" t="s">
        <v>12</v>
      </c>
      <c r="D29" s="83"/>
      <c r="E29" s="124">
        <v>1</v>
      </c>
      <c r="F29" s="60" t="str">
        <f>IF(AND('Tour par tour réalisé'!D18&gt;0,'Tour par tour réalisé'!E18&gt;0,'Tour par tour réalisé'!F18&gt;0,'Tour par tour réalisé'!G18&gt;0),'Tour par tour réalisé'!H18,IF('Tour par tour réalisé'!J18&gt;0,'Tour par tour réalisé'!J18,IF(ISERROR(1/VLOOKUP(D29,$B$5:$D$11,3,FALSE)*I29*J29/24*1/E29),"",IF(G28&gt;1,"FIN",1/VLOOKUP(D29,$B$5:$D$11,3,FALSE)*I29*J29/24*1/E29))))</f>
        <v/>
      </c>
      <c r="G29" s="60" t="str">
        <f t="shared" si="8"/>
        <v/>
      </c>
      <c r="H29" s="60" t="str">
        <f t="shared" si="9"/>
        <v/>
      </c>
      <c r="I29" s="61">
        <f>$K$7</f>
        <v>6.5</v>
      </c>
      <c r="J29" s="61">
        <v>4</v>
      </c>
      <c r="K29" s="61">
        <f t="shared" si="0"/>
        <v>26</v>
      </c>
      <c r="L29" s="59" t="str">
        <f t="shared" si="10"/>
        <v/>
      </c>
      <c r="M29" s="62" t="str">
        <f t="shared" si="11"/>
        <v/>
      </c>
      <c r="N29" s="2"/>
      <c r="O29" s="153"/>
      <c r="P29" s="89"/>
      <c r="Q29" s="137"/>
      <c r="R29" s="137"/>
      <c r="S29" s="137"/>
      <c r="T29" s="137"/>
      <c r="V29" s="4"/>
      <c r="W29" s="4"/>
      <c r="X29" s="4"/>
      <c r="Y29" s="4"/>
      <c r="Z29" s="6"/>
      <c r="AA29" s="10">
        <f t="shared" si="2"/>
        <v>1</v>
      </c>
      <c r="AB29" s="10">
        <f>IF($D29=$B$6,SUM($AA$14:AA29),0)</f>
        <v>16</v>
      </c>
      <c r="AC29" s="10">
        <f t="shared" si="3"/>
        <v>1</v>
      </c>
      <c r="AD29" s="10">
        <f>IF($D29=$B$7,SUM($AC$14:AC29),0)</f>
        <v>16</v>
      </c>
      <c r="AE29" s="10">
        <f t="shared" si="4"/>
        <v>1</v>
      </c>
      <c r="AF29" s="10">
        <f>IF($D29=$B$8,SUM($AE$14:AE29),0)</f>
        <v>16</v>
      </c>
      <c r="AG29" s="10">
        <f t="shared" si="5"/>
        <v>1</v>
      </c>
      <c r="AH29" s="10">
        <f>IF($D29=$B$9,SUM($AG$14:AG29),0)</f>
        <v>16</v>
      </c>
      <c r="AI29" s="10">
        <f t="shared" si="6"/>
        <v>1</v>
      </c>
      <c r="AJ29" s="10">
        <f>IF($D29=$B$10,SUM($AI$14:AI29),0)</f>
        <v>16</v>
      </c>
      <c r="AK29" s="10">
        <f t="shared" si="7"/>
        <v>1</v>
      </c>
      <c r="AL29" s="10">
        <f>IF($D29=$B$11,SUM($AK$14:AK29),0)</f>
        <v>16</v>
      </c>
      <c r="AM29" s="6"/>
      <c r="AN29" s="6" t="s">
        <v>12</v>
      </c>
      <c r="AO29" s="6">
        <f>+B9</f>
        <v>0</v>
      </c>
      <c r="AP29" s="9" t="s">
        <v>30</v>
      </c>
      <c r="AQ29" s="6"/>
    </row>
    <row r="30" spans="2:43" ht="17.25" customHeight="1">
      <c r="B30" s="58">
        <v>17</v>
      </c>
      <c r="C30" s="59" t="s">
        <v>11</v>
      </c>
      <c r="D30" s="83"/>
      <c r="E30" s="124">
        <v>1</v>
      </c>
      <c r="F30" s="60" t="str">
        <f>IF(AND('Tour par tour réalisé'!D19&gt;0,'Tour par tour réalisé'!E19&gt;0,'Tour par tour réalisé'!F19&gt;0,'Tour par tour réalisé'!G19&gt;0),'Tour par tour réalisé'!H19,IF('Tour par tour réalisé'!J19&gt;0,'Tour par tour réalisé'!J19,IF(ISERROR(1/VLOOKUP(D30,$B$5:$D$11,2,FALSE)*I30*J30/24*1/E30),"",IF(G29&gt;1,"FIN",1/VLOOKUP(D30,$B$5:$D$11,2,FALSE)*I30*J30/24*1/E30))))</f>
        <v/>
      </c>
      <c r="G30" s="60" t="str">
        <f t="shared" si="8"/>
        <v/>
      </c>
      <c r="H30" s="60" t="str">
        <f t="shared" si="9"/>
        <v/>
      </c>
      <c r="I30" s="61">
        <f>$K$6</f>
        <v>2.25</v>
      </c>
      <c r="J30" s="61">
        <v>4</v>
      </c>
      <c r="K30" s="61">
        <f t="shared" si="0"/>
        <v>9</v>
      </c>
      <c r="L30" s="59" t="str">
        <f t="shared" si="10"/>
        <v/>
      </c>
      <c r="M30" s="62" t="str">
        <f t="shared" si="11"/>
        <v/>
      </c>
      <c r="N30" s="2"/>
      <c r="O30" s="153"/>
      <c r="P30" s="89"/>
      <c r="Q30" s="137"/>
      <c r="R30" s="137"/>
      <c r="S30" s="137"/>
      <c r="T30" s="137"/>
      <c r="V30" s="4"/>
      <c r="W30" s="4"/>
      <c r="X30" s="4"/>
      <c r="Y30" s="4"/>
      <c r="Z30" s="6"/>
      <c r="AA30" s="10">
        <f t="shared" si="2"/>
        <v>1</v>
      </c>
      <c r="AB30" s="10">
        <f>IF($D30=$B$6,SUM($AA$14:AA30),0)</f>
        <v>17</v>
      </c>
      <c r="AC30" s="10">
        <f t="shared" si="3"/>
        <v>1</v>
      </c>
      <c r="AD30" s="10">
        <f>IF($D30=$B$7,SUM($AC$14:AC30),0)</f>
        <v>17</v>
      </c>
      <c r="AE30" s="10">
        <f t="shared" si="4"/>
        <v>1</v>
      </c>
      <c r="AF30" s="10">
        <f>IF($D30=$B$8,SUM($AE$14:AE30),0)</f>
        <v>17</v>
      </c>
      <c r="AG30" s="10">
        <f t="shared" si="5"/>
        <v>1</v>
      </c>
      <c r="AH30" s="10">
        <f>IF($D30=$B$9,SUM($AG$14:AG30),0)</f>
        <v>17</v>
      </c>
      <c r="AI30" s="10">
        <f t="shared" si="6"/>
        <v>1</v>
      </c>
      <c r="AJ30" s="10">
        <f>IF($D30=$B$10,SUM($AI$14:AI30),0)</f>
        <v>17</v>
      </c>
      <c r="AK30" s="10">
        <f t="shared" si="7"/>
        <v>1</v>
      </c>
      <c r="AL30" s="10">
        <f>IF($D30=$B$11,SUM($AK$14:AK30),0)</f>
        <v>17</v>
      </c>
      <c r="AM30" s="6"/>
      <c r="AN30" s="6"/>
      <c r="AO30" s="6"/>
      <c r="AP30" s="9"/>
      <c r="AQ30" s="6"/>
    </row>
    <row r="31" spans="2:43" ht="17.25" customHeight="1">
      <c r="B31" s="58">
        <v>18</v>
      </c>
      <c r="C31" s="59" t="s">
        <v>12</v>
      </c>
      <c r="D31" s="83"/>
      <c r="E31" s="124">
        <v>1</v>
      </c>
      <c r="F31" s="60" t="str">
        <f>IF(AND('Tour par tour réalisé'!D20&gt;0,'Tour par tour réalisé'!E20&gt;0,'Tour par tour réalisé'!F20&gt;0,'Tour par tour réalisé'!G20&gt;0),'Tour par tour réalisé'!H20,IF('Tour par tour réalisé'!J20&gt;0,'Tour par tour réalisé'!J20,IF(ISERROR(1/VLOOKUP(D31,$B$5:$D$11,3,FALSE)*I31*J31/24*1/E31),"",IF(G30&gt;1,"FIN",1/VLOOKUP(D31,$B$5:$D$11,3,FALSE)*I31*J31/24*1/E31))))</f>
        <v/>
      </c>
      <c r="G31" s="60" t="str">
        <f t="shared" si="8"/>
        <v/>
      </c>
      <c r="H31" s="60" t="str">
        <f t="shared" si="9"/>
        <v/>
      </c>
      <c r="I31" s="61">
        <f>$K$7</f>
        <v>6.5</v>
      </c>
      <c r="J31" s="61">
        <v>4</v>
      </c>
      <c r="K31" s="61">
        <f t="shared" si="0"/>
        <v>26</v>
      </c>
      <c r="L31" s="59" t="str">
        <f t="shared" si="10"/>
        <v/>
      </c>
      <c r="M31" s="62" t="str">
        <f t="shared" si="11"/>
        <v/>
      </c>
      <c r="N31" s="2"/>
      <c r="O31" s="153"/>
      <c r="P31" s="89"/>
      <c r="Q31" s="137"/>
      <c r="R31" s="137"/>
      <c r="S31" s="137"/>
      <c r="T31" s="137"/>
      <c r="V31" s="4"/>
      <c r="W31" s="4"/>
      <c r="X31" s="4"/>
      <c r="Y31" s="4"/>
      <c r="Z31" s="6"/>
      <c r="AA31" s="10">
        <f t="shared" si="2"/>
        <v>1</v>
      </c>
      <c r="AB31" s="10">
        <f>IF($D31=$B$6,SUM($AA$14:AA31),0)</f>
        <v>18</v>
      </c>
      <c r="AC31" s="10">
        <f t="shared" si="3"/>
        <v>1</v>
      </c>
      <c r="AD31" s="10">
        <f>IF($D31=$B$7,SUM($AC$14:AC31),0)</f>
        <v>18</v>
      </c>
      <c r="AE31" s="10">
        <f t="shared" si="4"/>
        <v>1</v>
      </c>
      <c r="AF31" s="10">
        <f>IF($D31=$B$8,SUM($AE$14:AE31),0)</f>
        <v>18</v>
      </c>
      <c r="AG31" s="10">
        <f t="shared" si="5"/>
        <v>1</v>
      </c>
      <c r="AH31" s="10">
        <f>IF($D31=$B$9,SUM($AG$14:AG31),0)</f>
        <v>18</v>
      </c>
      <c r="AI31" s="10">
        <f t="shared" si="6"/>
        <v>1</v>
      </c>
      <c r="AJ31" s="10">
        <f>IF($D31=$B$10,SUM($AI$14:AI31),0)</f>
        <v>18</v>
      </c>
      <c r="AK31" s="10">
        <f t="shared" si="7"/>
        <v>1</v>
      </c>
      <c r="AL31" s="10">
        <f>IF($D31=$B$11,SUM($AK$14:AK31),0)</f>
        <v>18</v>
      </c>
      <c r="AM31" s="6"/>
      <c r="AN31" s="6" t="s">
        <v>9</v>
      </c>
      <c r="AO31" s="6" t="s">
        <v>1</v>
      </c>
      <c r="AP31" s="6" t="s">
        <v>6</v>
      </c>
      <c r="AQ31" s="6"/>
    </row>
    <row r="32" spans="2:43" ht="17.25" customHeight="1">
      <c r="B32" s="58">
        <v>19</v>
      </c>
      <c r="C32" s="59" t="s">
        <v>11</v>
      </c>
      <c r="D32" s="83"/>
      <c r="E32" s="124">
        <v>1</v>
      </c>
      <c r="F32" s="60" t="str">
        <f>IF(AND('Tour par tour réalisé'!D21&gt;0,'Tour par tour réalisé'!E21&gt;0,'Tour par tour réalisé'!F21&gt;0,'Tour par tour réalisé'!G21&gt;0),'Tour par tour réalisé'!H21,IF('Tour par tour réalisé'!J21&gt;0,'Tour par tour réalisé'!J21,IF(ISERROR(1/VLOOKUP(D32,$B$5:$D$11,2,FALSE)*I32*J32/24*1/E32),"",IF(G31&gt;1,"FIN",1/VLOOKUP(D32,$B$5:$D$11,2,FALSE)*I32*J32/24*1/E32))))</f>
        <v/>
      </c>
      <c r="G32" s="60" t="str">
        <f t="shared" si="8"/>
        <v/>
      </c>
      <c r="H32" s="60" t="str">
        <f t="shared" si="9"/>
        <v/>
      </c>
      <c r="I32" s="61">
        <f>$K$6</f>
        <v>2.25</v>
      </c>
      <c r="J32" s="61">
        <v>4</v>
      </c>
      <c r="K32" s="61">
        <f t="shared" si="0"/>
        <v>9</v>
      </c>
      <c r="L32" s="59" t="str">
        <f t="shared" si="10"/>
        <v/>
      </c>
      <c r="M32" s="62" t="str">
        <f t="shared" si="11"/>
        <v/>
      </c>
      <c r="N32" s="2"/>
      <c r="O32" s="153"/>
      <c r="P32" s="89"/>
      <c r="Q32" s="137"/>
      <c r="R32" s="137"/>
      <c r="S32" s="137"/>
      <c r="T32" s="137"/>
      <c r="V32" s="4"/>
      <c r="W32" s="4"/>
      <c r="X32" s="4"/>
      <c r="Y32" s="4"/>
      <c r="Z32" s="6"/>
      <c r="AA32" s="10">
        <f t="shared" si="2"/>
        <v>1</v>
      </c>
      <c r="AB32" s="10">
        <f>IF($D32=$B$6,SUM($AA$14:AA32),0)</f>
        <v>19</v>
      </c>
      <c r="AC32" s="10">
        <f t="shared" si="3"/>
        <v>1</v>
      </c>
      <c r="AD32" s="10">
        <f>IF($D32=$B$7,SUM($AC$14:AC32),0)</f>
        <v>19</v>
      </c>
      <c r="AE32" s="10">
        <f t="shared" si="4"/>
        <v>1</v>
      </c>
      <c r="AF32" s="10">
        <f>IF($D32=$B$8,SUM($AE$14:AE32),0)</f>
        <v>19</v>
      </c>
      <c r="AG32" s="10">
        <f t="shared" si="5"/>
        <v>1</v>
      </c>
      <c r="AH32" s="10">
        <f>IF($D32=$B$9,SUM($AG$14:AG32),0)</f>
        <v>19</v>
      </c>
      <c r="AI32" s="10">
        <f t="shared" si="6"/>
        <v>1</v>
      </c>
      <c r="AJ32" s="10">
        <f>IF($D32=$B$10,SUM($AI$14:AI32),0)</f>
        <v>19</v>
      </c>
      <c r="AK32" s="10">
        <f t="shared" si="7"/>
        <v>1</v>
      </c>
      <c r="AL32" s="10">
        <f>IF($D32=$B$11,SUM($AK$14:AK32),0)</f>
        <v>19</v>
      </c>
      <c r="AM32" s="6"/>
      <c r="AN32" s="6" t="s">
        <v>11</v>
      </c>
      <c r="AO32" s="6">
        <f>+B10</f>
        <v>0</v>
      </c>
      <c r="AP32" s="6" t="s">
        <v>30</v>
      </c>
      <c r="AQ32" s="6"/>
    </row>
    <row r="33" spans="2:43" ht="17.25" customHeight="1">
      <c r="B33" s="58">
        <v>20</v>
      </c>
      <c r="C33" s="59" t="s">
        <v>12</v>
      </c>
      <c r="D33" s="83"/>
      <c r="E33" s="124">
        <v>1</v>
      </c>
      <c r="F33" s="60" t="str">
        <f>IF(AND('Tour par tour réalisé'!D22&gt;0,'Tour par tour réalisé'!E22&gt;0,'Tour par tour réalisé'!F22&gt;0,'Tour par tour réalisé'!G22&gt;0),'Tour par tour réalisé'!H22,IF('Tour par tour réalisé'!J22&gt;0,'Tour par tour réalisé'!J22,IF(ISERROR(1/VLOOKUP(D33,$B$5:$D$11,3,FALSE)*I33*J33/24*1/E33),"",IF(G32&gt;1,"FIN",1/VLOOKUP(D33,$B$5:$D$11,3,FALSE)*I33*J33/24*1/E33))))</f>
        <v/>
      </c>
      <c r="G33" s="60" t="str">
        <f t="shared" si="8"/>
        <v/>
      </c>
      <c r="H33" s="60" t="str">
        <f t="shared" si="9"/>
        <v/>
      </c>
      <c r="I33" s="61">
        <f>$K$7</f>
        <v>6.5</v>
      </c>
      <c r="J33" s="61">
        <v>4</v>
      </c>
      <c r="K33" s="61">
        <f t="shared" si="0"/>
        <v>26</v>
      </c>
      <c r="L33" s="59" t="str">
        <f t="shared" si="10"/>
        <v/>
      </c>
      <c r="M33" s="62" t="str">
        <f t="shared" si="11"/>
        <v/>
      </c>
      <c r="N33" s="2"/>
      <c r="O33" s="153"/>
      <c r="P33" s="89"/>
      <c r="Q33" s="137"/>
      <c r="R33" s="137"/>
      <c r="S33" s="137"/>
      <c r="T33" s="137"/>
      <c r="V33" s="4"/>
      <c r="W33" s="4"/>
      <c r="X33" s="4"/>
      <c r="Y33" s="4"/>
      <c r="Z33" s="6"/>
      <c r="AA33" s="10">
        <f t="shared" si="2"/>
        <v>1</v>
      </c>
      <c r="AB33" s="10">
        <f>IF($D33=$B$6,SUM($AA$14:AA33),0)</f>
        <v>20</v>
      </c>
      <c r="AC33" s="10">
        <f t="shared" si="3"/>
        <v>1</v>
      </c>
      <c r="AD33" s="10">
        <f>IF($D33=$B$7,SUM($AC$14:AC33),0)</f>
        <v>20</v>
      </c>
      <c r="AE33" s="10">
        <f t="shared" si="4"/>
        <v>1</v>
      </c>
      <c r="AF33" s="10">
        <f>IF($D33=$B$8,SUM($AE$14:AE33),0)</f>
        <v>20</v>
      </c>
      <c r="AG33" s="10">
        <f t="shared" si="5"/>
        <v>1</v>
      </c>
      <c r="AH33" s="10">
        <f>IF($D33=$B$9,SUM($AG$14:AG33),0)</f>
        <v>20</v>
      </c>
      <c r="AI33" s="10">
        <f t="shared" si="6"/>
        <v>1</v>
      </c>
      <c r="AJ33" s="10">
        <f>IF($D33=$B$10,SUM($AI$14:AI33),0)</f>
        <v>20</v>
      </c>
      <c r="AK33" s="10">
        <f t="shared" si="7"/>
        <v>1</v>
      </c>
      <c r="AL33" s="10">
        <f>IF($D33=$B$11,SUM($AK$14:AK33),0)</f>
        <v>20</v>
      </c>
      <c r="AM33" s="6"/>
      <c r="AN33" s="6" t="s">
        <v>9</v>
      </c>
      <c r="AO33" s="6" t="s">
        <v>1</v>
      </c>
      <c r="AP33" s="9" t="s">
        <v>6</v>
      </c>
      <c r="AQ33" s="6"/>
    </row>
    <row r="34" spans="2:43" ht="17.25" customHeight="1">
      <c r="B34" s="58">
        <v>21</v>
      </c>
      <c r="C34" s="59" t="s">
        <v>11</v>
      </c>
      <c r="D34" s="83"/>
      <c r="E34" s="124">
        <v>1</v>
      </c>
      <c r="F34" s="60" t="str">
        <f>IF(AND('Tour par tour réalisé'!D23&gt;0,'Tour par tour réalisé'!E23&gt;0,'Tour par tour réalisé'!F23&gt;0,'Tour par tour réalisé'!G23&gt;0),'Tour par tour réalisé'!H23,IF('Tour par tour réalisé'!J23&gt;0,'Tour par tour réalisé'!J23,IF(ISERROR(1/VLOOKUP(D34,$B$5:$D$11,2,FALSE)*I34*J34/24*1/E34),"",IF(G33&gt;1,"FIN",1/VLOOKUP(D34,$B$5:$D$11,2,FALSE)*I34*J34/24*1/E34))))</f>
        <v/>
      </c>
      <c r="G34" s="60" t="str">
        <f t="shared" si="8"/>
        <v/>
      </c>
      <c r="H34" s="60" t="str">
        <f t="shared" si="9"/>
        <v/>
      </c>
      <c r="I34" s="61">
        <f>$K$6</f>
        <v>2.25</v>
      </c>
      <c r="J34" s="61">
        <v>4</v>
      </c>
      <c r="K34" s="61">
        <f t="shared" si="0"/>
        <v>9</v>
      </c>
      <c r="L34" s="59" t="str">
        <f t="shared" si="10"/>
        <v/>
      </c>
      <c r="M34" s="62" t="str">
        <f t="shared" si="11"/>
        <v/>
      </c>
      <c r="N34" s="2"/>
      <c r="O34" s="153"/>
      <c r="P34" s="89"/>
      <c r="Q34" s="136" t="s">
        <v>37</v>
      </c>
      <c r="R34" s="136"/>
      <c r="S34" s="136"/>
      <c r="T34" s="136"/>
      <c r="V34" s="4"/>
      <c r="W34" s="4"/>
      <c r="X34" s="4"/>
      <c r="Y34" s="4"/>
      <c r="Z34" s="6"/>
      <c r="AA34" s="10">
        <f t="shared" si="2"/>
        <v>1</v>
      </c>
      <c r="AB34" s="10">
        <f>IF($D34=$B$6,SUM($AA$14:AA34),0)</f>
        <v>21</v>
      </c>
      <c r="AC34" s="10">
        <f t="shared" si="3"/>
        <v>1</v>
      </c>
      <c r="AD34" s="10">
        <f>IF($D34=$B$7,SUM($AC$14:AC34),0)</f>
        <v>21</v>
      </c>
      <c r="AE34" s="10">
        <f t="shared" si="4"/>
        <v>1</v>
      </c>
      <c r="AF34" s="10">
        <f>IF($D34=$B$8,SUM($AE$14:AE34),0)</f>
        <v>21</v>
      </c>
      <c r="AG34" s="10">
        <f t="shared" si="5"/>
        <v>1</v>
      </c>
      <c r="AH34" s="10">
        <f>IF($D34=$B$9,SUM($AG$14:AG34),0)</f>
        <v>21</v>
      </c>
      <c r="AI34" s="10">
        <f t="shared" si="6"/>
        <v>1</v>
      </c>
      <c r="AJ34" s="10">
        <f>IF($D34=$B$10,SUM($AI$14:AI34),0)</f>
        <v>21</v>
      </c>
      <c r="AK34" s="10">
        <f t="shared" si="7"/>
        <v>1</v>
      </c>
      <c r="AL34" s="10">
        <f>IF($D34=$B$11,SUM($AK$14:AK34),0)</f>
        <v>21</v>
      </c>
      <c r="AM34" s="6"/>
      <c r="AN34" s="6" t="s">
        <v>12</v>
      </c>
      <c r="AO34" s="6">
        <f>+B10</f>
        <v>0</v>
      </c>
      <c r="AP34" s="9" t="s">
        <v>30</v>
      </c>
      <c r="AQ34" s="6"/>
    </row>
    <row r="35" spans="2:43" ht="17.25" customHeight="1">
      <c r="B35" s="58">
        <v>22</v>
      </c>
      <c r="C35" s="59" t="s">
        <v>12</v>
      </c>
      <c r="D35" s="83"/>
      <c r="E35" s="124">
        <v>1</v>
      </c>
      <c r="F35" s="60" t="str">
        <f>IF(AND('Tour par tour réalisé'!D24&gt;0,'Tour par tour réalisé'!E24&gt;0,'Tour par tour réalisé'!F24&gt;0,'Tour par tour réalisé'!G24&gt;0),'Tour par tour réalisé'!H24,IF('Tour par tour réalisé'!J24&gt;0,'Tour par tour réalisé'!J24,IF(ISERROR(1/VLOOKUP(D35,$B$5:$D$11,3,FALSE)*I35*J35/24*1/E35),"",IF(G34&gt;1,"FIN",1/VLOOKUP(D35,$B$5:$D$11,3,FALSE)*I35*J35/24*1/E35))))</f>
        <v/>
      </c>
      <c r="G35" s="60" t="str">
        <f t="shared" si="8"/>
        <v/>
      </c>
      <c r="H35" s="60" t="str">
        <f t="shared" si="9"/>
        <v/>
      </c>
      <c r="I35" s="61">
        <f>$K$7</f>
        <v>6.5</v>
      </c>
      <c r="J35" s="61">
        <v>4</v>
      </c>
      <c r="K35" s="61">
        <f t="shared" si="0"/>
        <v>26</v>
      </c>
      <c r="L35" s="59" t="str">
        <f t="shared" si="10"/>
        <v/>
      </c>
      <c r="M35" s="62" t="str">
        <f t="shared" si="11"/>
        <v/>
      </c>
      <c r="N35" s="2"/>
      <c r="O35" s="153"/>
      <c r="P35" s="89"/>
      <c r="Q35" s="136"/>
      <c r="R35" s="136"/>
      <c r="S35" s="136"/>
      <c r="T35" s="136"/>
      <c r="V35" s="4"/>
      <c r="W35" s="4"/>
      <c r="X35" s="4"/>
      <c r="Y35" s="4"/>
      <c r="Z35" s="6"/>
      <c r="AA35" s="10">
        <f t="shared" si="2"/>
        <v>1</v>
      </c>
      <c r="AB35" s="10">
        <f>IF($D35=$B$6,SUM($AA$14:AA35),0)</f>
        <v>22</v>
      </c>
      <c r="AC35" s="10">
        <f t="shared" si="3"/>
        <v>1</v>
      </c>
      <c r="AD35" s="10">
        <f>IF($D35=$B$7,SUM($AC$14:AC35),0)</f>
        <v>22</v>
      </c>
      <c r="AE35" s="10">
        <f t="shared" si="4"/>
        <v>1</v>
      </c>
      <c r="AF35" s="10">
        <f>IF($D35=$B$8,SUM($AE$14:AE35),0)</f>
        <v>22</v>
      </c>
      <c r="AG35" s="10">
        <f t="shared" si="5"/>
        <v>1</v>
      </c>
      <c r="AH35" s="10">
        <f>IF($D35=$B$9,SUM($AG$14:AG35),0)</f>
        <v>22</v>
      </c>
      <c r="AI35" s="10">
        <f t="shared" si="6"/>
        <v>1</v>
      </c>
      <c r="AJ35" s="10">
        <f>IF($D35=$B$10,SUM($AI$14:AI35),0)</f>
        <v>22</v>
      </c>
      <c r="AK35" s="10">
        <f t="shared" si="7"/>
        <v>1</v>
      </c>
      <c r="AL35" s="10">
        <f>IF($D35=$B$11,SUM($AK$14:AK35),0)</f>
        <v>22</v>
      </c>
      <c r="AM35" s="6"/>
      <c r="AN35" s="6"/>
      <c r="AO35" s="6"/>
      <c r="AP35" s="6"/>
      <c r="AQ35" s="6"/>
    </row>
    <row r="36" spans="2:43" ht="17.25" customHeight="1">
      <c r="B36" s="58">
        <v>23</v>
      </c>
      <c r="C36" s="59" t="s">
        <v>11</v>
      </c>
      <c r="D36" s="83"/>
      <c r="E36" s="124">
        <v>1</v>
      </c>
      <c r="F36" s="60" t="str">
        <f>IF(AND('Tour par tour réalisé'!D25&gt;0,'Tour par tour réalisé'!E25&gt;0,'Tour par tour réalisé'!F25&gt;0,'Tour par tour réalisé'!G25&gt;0),'Tour par tour réalisé'!H25,IF('Tour par tour réalisé'!J25&gt;0,'Tour par tour réalisé'!J25,IF(ISERROR(1/VLOOKUP(D36,$B$5:$D$11,2,FALSE)*I36*J36/24*1/E36),"",IF(G35&gt;1,"FIN",1/VLOOKUP(D36,$B$5:$D$11,2,FALSE)*I36*J36/24*1/E36))))</f>
        <v/>
      </c>
      <c r="G36" s="60" t="str">
        <f t="shared" si="8"/>
        <v/>
      </c>
      <c r="H36" s="60" t="str">
        <f t="shared" si="9"/>
        <v/>
      </c>
      <c r="I36" s="61">
        <f>$K$6</f>
        <v>2.25</v>
      </c>
      <c r="J36" s="61">
        <v>4</v>
      </c>
      <c r="K36" s="61">
        <f t="shared" si="0"/>
        <v>9</v>
      </c>
      <c r="L36" s="59" t="str">
        <f t="shared" si="10"/>
        <v/>
      </c>
      <c r="M36" s="62" t="str">
        <f t="shared" si="11"/>
        <v/>
      </c>
      <c r="N36" s="2"/>
      <c r="O36" s="153"/>
      <c r="P36" s="89"/>
      <c r="Q36" s="136"/>
      <c r="R36" s="136"/>
      <c r="S36" s="136"/>
      <c r="T36" s="136"/>
      <c r="V36" s="4"/>
      <c r="W36" s="4"/>
      <c r="X36" s="4"/>
      <c r="Y36" s="4"/>
      <c r="Z36" s="6"/>
      <c r="AA36" s="10">
        <f t="shared" si="2"/>
        <v>1</v>
      </c>
      <c r="AB36" s="10">
        <f>IF($D36=$B$6,SUM($AA$14:AA36),0)</f>
        <v>23</v>
      </c>
      <c r="AC36" s="10">
        <f t="shared" si="3"/>
        <v>1</v>
      </c>
      <c r="AD36" s="10">
        <f>IF($D36=$B$7,SUM($AC$14:AC36),0)</f>
        <v>23</v>
      </c>
      <c r="AE36" s="10">
        <f t="shared" si="4"/>
        <v>1</v>
      </c>
      <c r="AF36" s="10">
        <f>IF($D36=$B$8,SUM($AE$14:AE36),0)</f>
        <v>23</v>
      </c>
      <c r="AG36" s="10">
        <f t="shared" si="5"/>
        <v>1</v>
      </c>
      <c r="AH36" s="10">
        <f>IF($D36=$B$9,SUM($AG$14:AG36),0)</f>
        <v>23</v>
      </c>
      <c r="AI36" s="10">
        <f t="shared" si="6"/>
        <v>1</v>
      </c>
      <c r="AJ36" s="10">
        <f>IF($D36=$B$10,SUM($AI$14:AI36),0)</f>
        <v>23</v>
      </c>
      <c r="AK36" s="10">
        <f t="shared" si="7"/>
        <v>1</v>
      </c>
      <c r="AL36" s="10">
        <f>IF($D36=$B$11,SUM($AK$14:AK36),0)</f>
        <v>23</v>
      </c>
      <c r="AM36" s="6"/>
      <c r="AN36" s="6" t="s">
        <v>9</v>
      </c>
      <c r="AO36" s="6" t="s">
        <v>1</v>
      </c>
      <c r="AP36" s="6" t="s">
        <v>6</v>
      </c>
      <c r="AQ36" s="6"/>
    </row>
    <row r="37" spans="2:43" ht="17.25" customHeight="1">
      <c r="B37" s="58">
        <v>24</v>
      </c>
      <c r="C37" s="59" t="s">
        <v>12</v>
      </c>
      <c r="D37" s="83"/>
      <c r="E37" s="124">
        <v>1</v>
      </c>
      <c r="F37" s="60" t="str">
        <f>IF(AND('Tour par tour réalisé'!D26&gt;0,'Tour par tour réalisé'!E26&gt;0,'Tour par tour réalisé'!F26&gt;0,'Tour par tour réalisé'!G26&gt;0),'Tour par tour réalisé'!H26,IF('Tour par tour réalisé'!J26&gt;0,'Tour par tour réalisé'!J26,IF(ISERROR(1/VLOOKUP(D37,$B$5:$D$11,3,FALSE)*I37*J37/24*1/E37),"",IF(G36&gt;1,"FIN",1/VLOOKUP(D37,$B$5:$D$11,3,FALSE)*I37*J37/24*1/E37))))</f>
        <v/>
      </c>
      <c r="G37" s="60" t="str">
        <f t="shared" si="8"/>
        <v/>
      </c>
      <c r="H37" s="60" t="str">
        <f t="shared" si="9"/>
        <v/>
      </c>
      <c r="I37" s="61">
        <f>$K$7</f>
        <v>6.5</v>
      </c>
      <c r="J37" s="61">
        <v>4</v>
      </c>
      <c r="K37" s="61">
        <f t="shared" si="0"/>
        <v>26</v>
      </c>
      <c r="L37" s="59" t="str">
        <f t="shared" si="10"/>
        <v/>
      </c>
      <c r="M37" s="62" t="str">
        <f t="shared" si="11"/>
        <v/>
      </c>
      <c r="N37" s="2"/>
      <c r="O37" s="153"/>
      <c r="P37" s="89"/>
      <c r="Q37" s="136"/>
      <c r="R37" s="136"/>
      <c r="S37" s="136"/>
      <c r="T37" s="136"/>
      <c r="V37" s="4"/>
      <c r="W37" s="4"/>
      <c r="X37" s="4"/>
      <c r="Y37" s="4"/>
      <c r="Z37" s="6"/>
      <c r="AA37" s="10">
        <f t="shared" si="2"/>
        <v>1</v>
      </c>
      <c r="AB37" s="10">
        <f>IF($D37=$B$6,SUM($AA$14:AA37),0)</f>
        <v>24</v>
      </c>
      <c r="AC37" s="10">
        <f t="shared" si="3"/>
        <v>1</v>
      </c>
      <c r="AD37" s="10">
        <f>IF($D37=$B$7,SUM($AC$14:AC37),0)</f>
        <v>24</v>
      </c>
      <c r="AE37" s="10">
        <f t="shared" si="4"/>
        <v>1</v>
      </c>
      <c r="AF37" s="10">
        <f>IF($D37=$B$8,SUM($AE$14:AE37),0)</f>
        <v>24</v>
      </c>
      <c r="AG37" s="10">
        <f t="shared" si="5"/>
        <v>1</v>
      </c>
      <c r="AH37" s="10">
        <f>IF($D37=$B$9,SUM($AG$14:AG37),0)</f>
        <v>24</v>
      </c>
      <c r="AI37" s="10">
        <f t="shared" si="6"/>
        <v>1</v>
      </c>
      <c r="AJ37" s="10">
        <f>IF($D37=$B$10,SUM($AI$14:AI37),0)</f>
        <v>24</v>
      </c>
      <c r="AK37" s="10">
        <f t="shared" si="7"/>
        <v>1</v>
      </c>
      <c r="AL37" s="10">
        <f>IF($D37=$B$11,SUM($AK$14:AK37),0)</f>
        <v>24</v>
      </c>
      <c r="AM37" s="6"/>
      <c r="AN37" s="6" t="s">
        <v>11</v>
      </c>
      <c r="AO37" s="6">
        <f>+B11</f>
        <v>0</v>
      </c>
      <c r="AP37" s="6" t="s">
        <v>30</v>
      </c>
      <c r="AQ37" s="6"/>
    </row>
    <row r="38" spans="2:43" ht="17.25" customHeight="1">
      <c r="B38" s="58">
        <v>25</v>
      </c>
      <c r="C38" s="59" t="s">
        <v>11</v>
      </c>
      <c r="D38" s="83"/>
      <c r="E38" s="124">
        <v>1</v>
      </c>
      <c r="F38" s="60" t="str">
        <f>IF(AND('Tour par tour réalisé'!D27&gt;0,'Tour par tour réalisé'!E27&gt;0,'Tour par tour réalisé'!F27&gt;0,'Tour par tour réalisé'!G27&gt;0),'Tour par tour réalisé'!H27,IF('Tour par tour réalisé'!J27&gt;0,'Tour par tour réalisé'!J27,IF(ISERROR(1/VLOOKUP(D38,$B$5:$D$11,2,FALSE)*I38*J38/24*1/E38),"",IF(G37&gt;1,"FIN",1/VLOOKUP(D38,$B$5:$D$11,2,FALSE)*I38*J38/24*1/E38))))</f>
        <v/>
      </c>
      <c r="G38" s="60" t="str">
        <f t="shared" si="8"/>
        <v/>
      </c>
      <c r="H38" s="60" t="str">
        <f t="shared" si="9"/>
        <v/>
      </c>
      <c r="I38" s="61">
        <f>$K$6</f>
        <v>2.25</v>
      </c>
      <c r="J38" s="61">
        <v>4</v>
      </c>
      <c r="K38" s="61">
        <f t="shared" si="0"/>
        <v>9</v>
      </c>
      <c r="L38" s="59" t="str">
        <f t="shared" si="10"/>
        <v/>
      </c>
      <c r="M38" s="62" t="str">
        <f t="shared" si="11"/>
        <v/>
      </c>
      <c r="N38" s="2"/>
      <c r="O38" s="153"/>
      <c r="P38" s="89"/>
      <c r="Q38" s="136" t="s">
        <v>38</v>
      </c>
      <c r="R38" s="136"/>
      <c r="S38" s="136"/>
      <c r="T38" s="136"/>
      <c r="V38" s="4"/>
      <c r="W38" s="4"/>
      <c r="X38" s="4"/>
      <c r="Y38" s="4"/>
      <c r="Z38" s="6"/>
      <c r="AA38" s="10">
        <f t="shared" si="2"/>
        <v>1</v>
      </c>
      <c r="AB38" s="10">
        <f>IF($D38=$B$6,SUM($AA$14:AA38),0)</f>
        <v>25</v>
      </c>
      <c r="AC38" s="10">
        <f t="shared" si="3"/>
        <v>1</v>
      </c>
      <c r="AD38" s="10">
        <f>IF($D38=$B$7,SUM($AC$14:AC38),0)</f>
        <v>25</v>
      </c>
      <c r="AE38" s="10">
        <f t="shared" si="4"/>
        <v>1</v>
      </c>
      <c r="AF38" s="10">
        <f>IF($D38=$B$8,SUM($AE$14:AE38),0)</f>
        <v>25</v>
      </c>
      <c r="AG38" s="10">
        <f t="shared" si="5"/>
        <v>1</v>
      </c>
      <c r="AH38" s="10">
        <f>IF($D38=$B$9,SUM($AG$14:AG38),0)</f>
        <v>25</v>
      </c>
      <c r="AI38" s="10">
        <f t="shared" si="6"/>
        <v>1</v>
      </c>
      <c r="AJ38" s="10">
        <f>IF($D38=$B$10,SUM($AI$14:AI38),0)</f>
        <v>25</v>
      </c>
      <c r="AK38" s="10">
        <f t="shared" si="7"/>
        <v>1</v>
      </c>
      <c r="AL38" s="10">
        <f>IF($D38=$B$11,SUM($AK$14:AK38),0)</f>
        <v>25</v>
      </c>
      <c r="AM38" s="6"/>
      <c r="AN38" s="6" t="s">
        <v>9</v>
      </c>
      <c r="AO38" s="6" t="s">
        <v>1</v>
      </c>
      <c r="AP38" s="9" t="s">
        <v>6</v>
      </c>
      <c r="AQ38" s="6"/>
    </row>
    <row r="39" spans="2:43" ht="17.25" customHeight="1">
      <c r="B39" s="58">
        <v>26</v>
      </c>
      <c r="C39" s="59" t="s">
        <v>12</v>
      </c>
      <c r="D39" s="83"/>
      <c r="E39" s="124">
        <v>1</v>
      </c>
      <c r="F39" s="60" t="str">
        <f>IF(AND('Tour par tour réalisé'!D28&gt;0,'Tour par tour réalisé'!E28&gt;0,'Tour par tour réalisé'!F28&gt;0,'Tour par tour réalisé'!G28&gt;0),'Tour par tour réalisé'!H28,IF('Tour par tour réalisé'!J28&gt;0,'Tour par tour réalisé'!J28,IF(ISERROR(1/VLOOKUP(D39,$B$5:$D$11,3,FALSE)*I39*J39/24*1/E39),"",IF(G38&gt;1,"FIN",1/VLOOKUP(D39,$B$5:$D$11,3,FALSE)*I39*J39/24*1/E39))))</f>
        <v/>
      </c>
      <c r="G39" s="60" t="str">
        <f t="shared" si="8"/>
        <v/>
      </c>
      <c r="H39" s="60" t="str">
        <f t="shared" si="9"/>
        <v/>
      </c>
      <c r="I39" s="61">
        <f>$K$7</f>
        <v>6.5</v>
      </c>
      <c r="J39" s="61">
        <v>4</v>
      </c>
      <c r="K39" s="61">
        <f t="shared" si="0"/>
        <v>26</v>
      </c>
      <c r="L39" s="59" t="str">
        <f t="shared" si="10"/>
        <v/>
      </c>
      <c r="M39" s="62" t="str">
        <f t="shared" si="11"/>
        <v/>
      </c>
      <c r="N39" s="2"/>
      <c r="O39" s="153"/>
      <c r="P39" s="89"/>
      <c r="Q39" s="136"/>
      <c r="R39" s="136"/>
      <c r="S39" s="136"/>
      <c r="T39" s="136"/>
      <c r="V39" s="4"/>
      <c r="W39" s="4"/>
      <c r="X39" s="4"/>
      <c r="Y39" s="4"/>
      <c r="Z39" s="6"/>
      <c r="AA39" s="10">
        <f t="shared" si="2"/>
        <v>1</v>
      </c>
      <c r="AB39" s="10">
        <f>IF($D39=$B$6,SUM($AA$14:AA39),0)</f>
        <v>26</v>
      </c>
      <c r="AC39" s="10">
        <f t="shared" si="3"/>
        <v>1</v>
      </c>
      <c r="AD39" s="10">
        <f>IF($D39=$B$7,SUM($AC$14:AC39),0)</f>
        <v>26</v>
      </c>
      <c r="AE39" s="10">
        <f t="shared" si="4"/>
        <v>1</v>
      </c>
      <c r="AF39" s="10">
        <f>IF($D39=$B$8,SUM($AE$14:AE39),0)</f>
        <v>26</v>
      </c>
      <c r="AG39" s="10">
        <f t="shared" si="5"/>
        <v>1</v>
      </c>
      <c r="AH39" s="10">
        <f>IF($D39=$B$9,SUM($AG$14:AG39),0)</f>
        <v>26</v>
      </c>
      <c r="AI39" s="10">
        <f t="shared" si="6"/>
        <v>1</v>
      </c>
      <c r="AJ39" s="10">
        <f>IF($D39=$B$10,SUM($AI$14:AI39),0)</f>
        <v>26</v>
      </c>
      <c r="AK39" s="10">
        <f t="shared" si="7"/>
        <v>1</v>
      </c>
      <c r="AL39" s="10">
        <f>IF($D39=$B$11,SUM($AK$14:AK39),0)</f>
        <v>26</v>
      </c>
      <c r="AM39" s="6"/>
      <c r="AN39" s="6" t="s">
        <v>12</v>
      </c>
      <c r="AO39" s="6">
        <f>+B11</f>
        <v>0</v>
      </c>
      <c r="AP39" s="9" t="s">
        <v>30</v>
      </c>
      <c r="AQ39" s="6"/>
    </row>
    <row r="40" spans="2:43" ht="17.25" customHeight="1">
      <c r="B40" s="58">
        <v>27</v>
      </c>
      <c r="C40" s="59" t="s">
        <v>11</v>
      </c>
      <c r="D40" s="83"/>
      <c r="E40" s="124">
        <v>1</v>
      </c>
      <c r="F40" s="60" t="str">
        <f>IF(AND('Tour par tour réalisé'!D29&gt;0,'Tour par tour réalisé'!E29&gt;0,'Tour par tour réalisé'!F29&gt;0,'Tour par tour réalisé'!G29&gt;0),'Tour par tour réalisé'!H29,IF('Tour par tour réalisé'!J29&gt;0,'Tour par tour réalisé'!J29,IF(ISERROR(1/VLOOKUP(D40,$B$5:$D$11,2,FALSE)*I40*J40/24*1/E40),"",IF(G39&gt;1,"FIN",1/VLOOKUP(D40,$B$5:$D$11,2,FALSE)*I40*J40/24*1/E40))))</f>
        <v/>
      </c>
      <c r="G40" s="60" t="str">
        <f t="shared" si="8"/>
        <v/>
      </c>
      <c r="H40" s="60" t="str">
        <f t="shared" si="9"/>
        <v/>
      </c>
      <c r="I40" s="61">
        <f>$K$6</f>
        <v>2.25</v>
      </c>
      <c r="J40" s="61">
        <v>4</v>
      </c>
      <c r="K40" s="61">
        <f t="shared" si="0"/>
        <v>9</v>
      </c>
      <c r="L40" s="59" t="str">
        <f t="shared" si="10"/>
        <v/>
      </c>
      <c r="M40" s="62" t="str">
        <f t="shared" si="11"/>
        <v/>
      </c>
      <c r="N40" s="2"/>
      <c r="O40" s="153"/>
      <c r="P40" s="89"/>
      <c r="Q40" s="136"/>
      <c r="R40" s="136"/>
      <c r="S40" s="136"/>
      <c r="T40" s="136"/>
      <c r="V40" s="4"/>
      <c r="W40" s="4"/>
      <c r="X40" s="4"/>
      <c r="Y40" s="4"/>
      <c r="Z40" s="6"/>
      <c r="AA40" s="10">
        <f t="shared" si="2"/>
        <v>1</v>
      </c>
      <c r="AB40" s="10">
        <f>IF($D40=$B$6,SUM($AA$14:AA40),0)</f>
        <v>27</v>
      </c>
      <c r="AC40" s="10">
        <f t="shared" si="3"/>
        <v>1</v>
      </c>
      <c r="AD40" s="10">
        <f>IF($D40=$B$7,SUM($AC$14:AC40),0)</f>
        <v>27</v>
      </c>
      <c r="AE40" s="10">
        <f t="shared" si="4"/>
        <v>1</v>
      </c>
      <c r="AF40" s="10">
        <f>IF($D40=$B$8,SUM($AE$14:AE40),0)</f>
        <v>27</v>
      </c>
      <c r="AG40" s="10">
        <f t="shared" si="5"/>
        <v>1</v>
      </c>
      <c r="AH40" s="10">
        <f>IF($D40=$B$9,SUM($AG$14:AG40),0)</f>
        <v>27</v>
      </c>
      <c r="AI40" s="10">
        <f t="shared" si="6"/>
        <v>1</v>
      </c>
      <c r="AJ40" s="10">
        <f>IF($D40=$B$10,SUM($AI$14:AI40),0)</f>
        <v>27</v>
      </c>
      <c r="AK40" s="10">
        <f t="shared" si="7"/>
        <v>1</v>
      </c>
      <c r="AL40" s="10">
        <f>IF($D40=$B$11,SUM($AK$14:AK40),0)</f>
        <v>27</v>
      </c>
      <c r="AM40" s="6"/>
      <c r="AN40" s="6"/>
      <c r="AO40" s="6"/>
      <c r="AP40" s="6"/>
      <c r="AQ40" s="6"/>
    </row>
    <row r="41" spans="2:43" ht="17.25" customHeight="1">
      <c r="B41" s="58">
        <v>28</v>
      </c>
      <c r="C41" s="59" t="s">
        <v>12</v>
      </c>
      <c r="D41" s="83"/>
      <c r="E41" s="124">
        <v>1</v>
      </c>
      <c r="F41" s="60" t="str">
        <f>IF(AND('Tour par tour réalisé'!D30&gt;0,'Tour par tour réalisé'!E30&gt;0,'Tour par tour réalisé'!F30&gt;0,'Tour par tour réalisé'!G30&gt;0),'Tour par tour réalisé'!H30,IF('Tour par tour réalisé'!J30&gt;0,'Tour par tour réalisé'!J30,IF(ISERROR(1/VLOOKUP(D41,$B$5:$D$11,3,FALSE)*I41*J41/24*1/E41),"",IF(G40&gt;1,"FIN",1/VLOOKUP(D41,$B$5:$D$11,3,FALSE)*I41*J41/24*1/E41))))</f>
        <v/>
      </c>
      <c r="G41" s="60" t="str">
        <f t="shared" si="8"/>
        <v/>
      </c>
      <c r="H41" s="60" t="str">
        <f t="shared" si="9"/>
        <v/>
      </c>
      <c r="I41" s="61">
        <f>$K$7</f>
        <v>6.5</v>
      </c>
      <c r="J41" s="61">
        <v>4</v>
      </c>
      <c r="K41" s="61">
        <f t="shared" si="0"/>
        <v>26</v>
      </c>
      <c r="L41" s="59" t="str">
        <f t="shared" si="10"/>
        <v/>
      </c>
      <c r="M41" s="62" t="str">
        <f t="shared" si="11"/>
        <v/>
      </c>
      <c r="N41" s="2"/>
      <c r="O41" s="153"/>
      <c r="P41" s="89"/>
      <c r="Q41" s="136"/>
      <c r="R41" s="136"/>
      <c r="S41" s="136"/>
      <c r="T41" s="136"/>
      <c r="V41" s="4"/>
      <c r="W41" s="4"/>
      <c r="X41" s="4"/>
      <c r="Y41" s="4"/>
      <c r="Z41" s="6"/>
      <c r="AA41" s="10">
        <f t="shared" si="2"/>
        <v>1</v>
      </c>
      <c r="AB41" s="10">
        <f>IF($D41=$B$6,SUM($AA$14:AA41),0)</f>
        <v>28</v>
      </c>
      <c r="AC41" s="10">
        <f t="shared" si="3"/>
        <v>1</v>
      </c>
      <c r="AD41" s="10">
        <f>IF($D41=$B$7,SUM($AC$14:AC41),0)</f>
        <v>28</v>
      </c>
      <c r="AE41" s="10">
        <f t="shared" si="4"/>
        <v>1</v>
      </c>
      <c r="AF41" s="10">
        <f>IF($D41=$B$8,SUM($AE$14:AE41),0)</f>
        <v>28</v>
      </c>
      <c r="AG41" s="10">
        <f t="shared" si="5"/>
        <v>1</v>
      </c>
      <c r="AH41" s="10">
        <f>IF($D41=$B$9,SUM($AG$14:AG41),0)</f>
        <v>28</v>
      </c>
      <c r="AI41" s="10">
        <f t="shared" si="6"/>
        <v>1</v>
      </c>
      <c r="AJ41" s="10">
        <f>IF($D41=$B$10,SUM($AI$14:AI41),0)</f>
        <v>28</v>
      </c>
      <c r="AK41" s="10">
        <f t="shared" si="7"/>
        <v>1</v>
      </c>
      <c r="AL41" s="10">
        <f>IF($D41=$B$11,SUM($AK$14:AK41),0)</f>
        <v>28</v>
      </c>
      <c r="AM41" s="6"/>
      <c r="AN41" s="6"/>
      <c r="AO41" s="6"/>
      <c r="AP41" s="6"/>
      <c r="AQ41" s="6"/>
    </row>
    <row r="42" spans="2:43" ht="17.25" customHeight="1">
      <c r="B42" s="58">
        <v>29</v>
      </c>
      <c r="C42" s="59" t="s">
        <v>11</v>
      </c>
      <c r="D42" s="83"/>
      <c r="E42" s="124">
        <v>1</v>
      </c>
      <c r="F42" s="60" t="str">
        <f>IF(AND('Tour par tour réalisé'!D31&gt;0,'Tour par tour réalisé'!E31&gt;0,'Tour par tour réalisé'!F31&gt;0,'Tour par tour réalisé'!G31&gt;0),'Tour par tour réalisé'!H31,IF('Tour par tour réalisé'!J31&gt;0,'Tour par tour réalisé'!J31,IF(ISERROR(1/VLOOKUP(D42,$B$5:$D$11,2,FALSE)*I42*J42/24*1/E42),"",IF(G41&gt;1,"FIN",1/VLOOKUP(D42,$B$5:$D$11,2,FALSE)*I42*J42/24*1/E42))))</f>
        <v/>
      </c>
      <c r="G42" s="60" t="str">
        <f t="shared" si="8"/>
        <v/>
      </c>
      <c r="H42" s="60" t="str">
        <f t="shared" si="9"/>
        <v/>
      </c>
      <c r="I42" s="61">
        <f>$K$6</f>
        <v>2.25</v>
      </c>
      <c r="J42" s="61">
        <v>4</v>
      </c>
      <c r="K42" s="61">
        <f t="shared" si="0"/>
        <v>9</v>
      </c>
      <c r="L42" s="59" t="str">
        <f t="shared" si="10"/>
        <v/>
      </c>
      <c r="M42" s="62" t="str">
        <f t="shared" si="11"/>
        <v/>
      </c>
      <c r="N42" s="2"/>
      <c r="O42" s="153"/>
      <c r="P42" s="89"/>
      <c r="Q42" s="136"/>
      <c r="R42" s="136"/>
      <c r="S42" s="136"/>
      <c r="T42" s="136"/>
      <c r="V42" s="4"/>
      <c r="W42" s="4"/>
      <c r="X42" s="4"/>
      <c r="Y42" s="4"/>
      <c r="Z42" s="6"/>
      <c r="AA42" s="10">
        <f t="shared" si="2"/>
        <v>1</v>
      </c>
      <c r="AB42" s="10">
        <f>IF($D42=$B$6,SUM($AA$14:AA42),0)</f>
        <v>29</v>
      </c>
      <c r="AC42" s="10">
        <f t="shared" si="3"/>
        <v>1</v>
      </c>
      <c r="AD42" s="10">
        <f>IF($D42=$B$7,SUM($AC$14:AC42),0)</f>
        <v>29</v>
      </c>
      <c r="AE42" s="10">
        <f t="shared" si="4"/>
        <v>1</v>
      </c>
      <c r="AF42" s="10">
        <f>IF($D42=$B$8,SUM($AE$14:AE42),0)</f>
        <v>29</v>
      </c>
      <c r="AG42" s="10">
        <f t="shared" si="5"/>
        <v>1</v>
      </c>
      <c r="AH42" s="10">
        <f>IF($D42=$B$9,SUM($AG$14:AG42),0)</f>
        <v>29</v>
      </c>
      <c r="AI42" s="10">
        <f t="shared" si="6"/>
        <v>1</v>
      </c>
      <c r="AJ42" s="10">
        <f>IF($D42=$B$10,SUM($AI$14:AI42),0)</f>
        <v>29</v>
      </c>
      <c r="AK42" s="10">
        <f t="shared" si="7"/>
        <v>1</v>
      </c>
      <c r="AL42" s="10">
        <f>IF($D42=$B$11,SUM($AK$14:AK42),0)</f>
        <v>29</v>
      </c>
      <c r="AM42" s="6"/>
      <c r="AN42" s="6"/>
      <c r="AO42" s="6"/>
      <c r="AP42" s="6"/>
      <c r="AQ42" s="6"/>
    </row>
    <row r="43" spans="2:43" ht="17.25" customHeight="1">
      <c r="B43" s="58">
        <v>30</v>
      </c>
      <c r="C43" s="59" t="s">
        <v>12</v>
      </c>
      <c r="D43" s="83"/>
      <c r="E43" s="124">
        <v>1</v>
      </c>
      <c r="F43" s="60" t="str">
        <f>IF(AND('Tour par tour réalisé'!D32&gt;0,'Tour par tour réalisé'!E32&gt;0,'Tour par tour réalisé'!F32&gt;0,'Tour par tour réalisé'!G32&gt;0),'Tour par tour réalisé'!H32,IF('Tour par tour réalisé'!J32&gt;0,'Tour par tour réalisé'!J32,IF(ISERROR(1/VLOOKUP(D43,$B$5:$D$11,3,FALSE)*I43*J43/24*1/E43),"",IF(G42&gt;1,"FIN",1/VLOOKUP(D43,$B$5:$D$11,3,FALSE)*I43*J43/24*1/E43))))</f>
        <v/>
      </c>
      <c r="G43" s="60" t="str">
        <f t="shared" si="8"/>
        <v/>
      </c>
      <c r="H43" s="60" t="str">
        <f t="shared" si="9"/>
        <v/>
      </c>
      <c r="I43" s="61">
        <f>$K$7</f>
        <v>6.5</v>
      </c>
      <c r="J43" s="61">
        <v>4</v>
      </c>
      <c r="K43" s="61">
        <f t="shared" si="0"/>
        <v>26</v>
      </c>
      <c r="L43" s="59" t="str">
        <f t="shared" si="10"/>
        <v/>
      </c>
      <c r="M43" s="62" t="str">
        <f t="shared" si="11"/>
        <v/>
      </c>
      <c r="N43" s="2"/>
      <c r="O43" s="153"/>
      <c r="P43" s="89"/>
      <c r="Q43" s="136"/>
      <c r="R43" s="136"/>
      <c r="S43" s="136"/>
      <c r="T43" s="136"/>
      <c r="V43" s="4"/>
      <c r="W43" s="4"/>
      <c r="X43" s="4"/>
      <c r="Y43" s="4"/>
      <c r="Z43" s="6"/>
      <c r="AA43" s="10">
        <f t="shared" si="2"/>
        <v>1</v>
      </c>
      <c r="AB43" s="10">
        <f>IF($D43=$B$6,SUM($AA$14:AA43),0)</f>
        <v>30</v>
      </c>
      <c r="AC43" s="10">
        <f t="shared" si="3"/>
        <v>1</v>
      </c>
      <c r="AD43" s="10">
        <f>IF($D43=$B$7,SUM($AC$14:AC43),0)</f>
        <v>30</v>
      </c>
      <c r="AE43" s="10">
        <f t="shared" si="4"/>
        <v>1</v>
      </c>
      <c r="AF43" s="10">
        <f>IF($D43=$B$8,SUM($AE$14:AE43),0)</f>
        <v>30</v>
      </c>
      <c r="AG43" s="10">
        <f t="shared" si="5"/>
        <v>1</v>
      </c>
      <c r="AH43" s="10">
        <f>IF($D43=$B$9,SUM($AG$14:AG43),0)</f>
        <v>30</v>
      </c>
      <c r="AI43" s="10">
        <f t="shared" si="6"/>
        <v>1</v>
      </c>
      <c r="AJ43" s="10">
        <f>IF($D43=$B$10,SUM($AI$14:AI43),0)</f>
        <v>30</v>
      </c>
      <c r="AK43" s="10">
        <f t="shared" si="7"/>
        <v>1</v>
      </c>
      <c r="AL43" s="10">
        <f>IF($D43=$B$11,SUM($AK$14:AK43),0)</f>
        <v>30</v>
      </c>
      <c r="AM43" s="6"/>
      <c r="AN43" s="6"/>
      <c r="AO43" s="6"/>
      <c r="AP43" s="6"/>
      <c r="AQ43" s="6"/>
    </row>
    <row r="44" spans="2:43" ht="17.25" customHeight="1">
      <c r="B44" s="58">
        <v>31</v>
      </c>
      <c r="C44" s="59" t="s">
        <v>11</v>
      </c>
      <c r="D44" s="83"/>
      <c r="E44" s="124">
        <v>1</v>
      </c>
      <c r="F44" s="60" t="str">
        <f>IF(AND('Tour par tour réalisé'!D33&gt;0,'Tour par tour réalisé'!E33&gt;0,'Tour par tour réalisé'!F33&gt;0,'Tour par tour réalisé'!G33&gt;0),'Tour par tour réalisé'!H33,IF('Tour par tour réalisé'!J33&gt;0,'Tour par tour réalisé'!J33,IF(ISERROR(1/VLOOKUP(D44,$B$5:$D$11,2,FALSE)*I44*J44/24*1/E44),"",IF(G43&gt;1,"FIN",1/VLOOKUP(D44,$B$5:$D$11,2,FALSE)*I44*J44/24*1/E44))))</f>
        <v/>
      </c>
      <c r="G44" s="60" t="str">
        <f t="shared" si="8"/>
        <v/>
      </c>
      <c r="H44" s="60" t="str">
        <f t="shared" si="9"/>
        <v/>
      </c>
      <c r="I44" s="61">
        <f>$K$6</f>
        <v>2.25</v>
      </c>
      <c r="J44" s="61">
        <v>4</v>
      </c>
      <c r="K44" s="61">
        <f t="shared" si="0"/>
        <v>9</v>
      </c>
      <c r="L44" s="59" t="str">
        <f t="shared" si="10"/>
        <v/>
      </c>
      <c r="M44" s="62" t="str">
        <f t="shared" si="11"/>
        <v/>
      </c>
      <c r="N44" s="2"/>
      <c r="O44" s="153"/>
      <c r="P44" s="89"/>
      <c r="Q44" s="136" t="s">
        <v>53</v>
      </c>
      <c r="R44" s="136"/>
      <c r="S44" s="136"/>
      <c r="T44" s="136"/>
      <c r="V44" s="4"/>
      <c r="W44" s="4"/>
      <c r="X44" s="4"/>
      <c r="Y44" s="4"/>
      <c r="Z44" s="6"/>
      <c r="AA44" s="10">
        <f t="shared" si="2"/>
        <v>1</v>
      </c>
      <c r="AB44" s="10">
        <f>IF($D44=$B$6,SUM($AA$14:AA44),0)</f>
        <v>31</v>
      </c>
      <c r="AC44" s="10">
        <f t="shared" si="3"/>
        <v>1</v>
      </c>
      <c r="AD44" s="10">
        <f>IF($D44=$B$7,SUM($AC$14:AC44),0)</f>
        <v>31</v>
      </c>
      <c r="AE44" s="10">
        <f t="shared" si="4"/>
        <v>1</v>
      </c>
      <c r="AF44" s="10">
        <f>IF($D44=$B$8,SUM($AE$14:AE44),0)</f>
        <v>31</v>
      </c>
      <c r="AG44" s="10">
        <f t="shared" si="5"/>
        <v>1</v>
      </c>
      <c r="AH44" s="10">
        <f>IF($D44=$B$9,SUM($AG$14:AG44),0)</f>
        <v>31</v>
      </c>
      <c r="AI44" s="10">
        <f t="shared" si="6"/>
        <v>1</v>
      </c>
      <c r="AJ44" s="10">
        <f>IF($D44=$B$10,SUM($AI$14:AI44),0)</f>
        <v>31</v>
      </c>
      <c r="AK44" s="10">
        <f t="shared" si="7"/>
        <v>1</v>
      </c>
      <c r="AL44" s="10">
        <f>IF($D44=$B$11,SUM($AK$14:AK44),0)</f>
        <v>31</v>
      </c>
      <c r="AM44" s="6"/>
      <c r="AN44" s="6"/>
      <c r="AO44" s="6"/>
      <c r="AP44" s="6"/>
      <c r="AQ44" s="6"/>
    </row>
    <row r="45" spans="2:43" ht="17.25" customHeight="1">
      <c r="B45" s="58">
        <v>32</v>
      </c>
      <c r="C45" s="59" t="s">
        <v>12</v>
      </c>
      <c r="D45" s="83"/>
      <c r="E45" s="124">
        <v>1</v>
      </c>
      <c r="F45" s="60" t="str">
        <f>IF(AND('Tour par tour réalisé'!D34&gt;0,'Tour par tour réalisé'!E34&gt;0,'Tour par tour réalisé'!F34&gt;0,'Tour par tour réalisé'!G34&gt;0),'Tour par tour réalisé'!H34,IF('Tour par tour réalisé'!J34&gt;0,'Tour par tour réalisé'!J34,IF(ISERROR(1/VLOOKUP(D45,$B$5:$D$11,3,FALSE)*I45*J45/24*1/E45),"",IF(G44&gt;1,"FIN",1/VLOOKUP(D45,$B$5:$D$11,3,FALSE)*I45*J45/24*1/E45))))</f>
        <v/>
      </c>
      <c r="G45" s="60" t="str">
        <f t="shared" si="8"/>
        <v/>
      </c>
      <c r="H45" s="60" t="str">
        <f t="shared" si="9"/>
        <v/>
      </c>
      <c r="I45" s="61">
        <f>$K$7</f>
        <v>6.5</v>
      </c>
      <c r="J45" s="61">
        <v>4</v>
      </c>
      <c r="K45" s="61">
        <f t="shared" si="0"/>
        <v>26</v>
      </c>
      <c r="L45" s="59" t="str">
        <f t="shared" si="10"/>
        <v/>
      </c>
      <c r="M45" s="62" t="str">
        <f t="shared" si="11"/>
        <v/>
      </c>
      <c r="N45" s="2"/>
      <c r="O45" s="153"/>
      <c r="P45" s="89"/>
      <c r="Q45" s="136"/>
      <c r="R45" s="136"/>
      <c r="S45" s="136"/>
      <c r="T45" s="136"/>
      <c r="V45" s="4"/>
      <c r="W45" s="4"/>
      <c r="X45" s="4"/>
      <c r="Y45" s="4"/>
      <c r="Z45" s="6"/>
      <c r="AA45" s="10">
        <f t="shared" si="2"/>
        <v>1</v>
      </c>
      <c r="AB45" s="10">
        <f>IF($D45=$B$6,SUM($AA$14:AA45),0)</f>
        <v>32</v>
      </c>
      <c r="AC45" s="10">
        <f t="shared" si="3"/>
        <v>1</v>
      </c>
      <c r="AD45" s="10">
        <f>IF($D45=$B$7,SUM($AC$14:AC45),0)</f>
        <v>32</v>
      </c>
      <c r="AE45" s="10">
        <f t="shared" si="4"/>
        <v>1</v>
      </c>
      <c r="AF45" s="10">
        <f>IF($D45=$B$8,SUM($AE$14:AE45),0)</f>
        <v>32</v>
      </c>
      <c r="AG45" s="10">
        <f t="shared" si="5"/>
        <v>1</v>
      </c>
      <c r="AH45" s="10">
        <f>IF($D45=$B$9,SUM($AG$14:AG45),0)</f>
        <v>32</v>
      </c>
      <c r="AI45" s="10">
        <f t="shared" si="6"/>
        <v>1</v>
      </c>
      <c r="AJ45" s="10">
        <f>IF($D45=$B$10,SUM($AI$14:AI45),0)</f>
        <v>32</v>
      </c>
      <c r="AK45" s="10">
        <f t="shared" si="7"/>
        <v>1</v>
      </c>
      <c r="AL45" s="10">
        <f>IF($D45=$B$11,SUM($AK$14:AK45),0)</f>
        <v>32</v>
      </c>
      <c r="AM45" s="6"/>
      <c r="AN45" s="6"/>
      <c r="AO45" s="6"/>
      <c r="AP45" s="6"/>
      <c r="AQ45" s="6"/>
    </row>
    <row r="46" spans="2:43" ht="17.25" customHeight="1">
      <c r="B46" s="58">
        <v>33</v>
      </c>
      <c r="C46" s="59" t="s">
        <v>11</v>
      </c>
      <c r="D46" s="83"/>
      <c r="E46" s="124">
        <v>1</v>
      </c>
      <c r="F46" s="60" t="str">
        <f>IF(AND('Tour par tour réalisé'!D35&gt;0,'Tour par tour réalisé'!E35&gt;0,'Tour par tour réalisé'!F35&gt;0,'Tour par tour réalisé'!G35&gt;0),'Tour par tour réalisé'!H35,IF('Tour par tour réalisé'!J35&gt;0,'Tour par tour réalisé'!J35,IF(ISERROR(1/VLOOKUP(D46,$B$5:$D$11,2,FALSE)*I46*J46/24*1/E46),"",IF(G45&gt;1,"FIN",1/VLOOKUP(D46,$B$5:$D$11,2,FALSE)*I46*J46/24*1/E46))))</f>
        <v/>
      </c>
      <c r="G46" s="60" t="str">
        <f t="shared" si="8"/>
        <v/>
      </c>
      <c r="H46" s="60" t="str">
        <f t="shared" si="9"/>
        <v/>
      </c>
      <c r="I46" s="61">
        <f>$K$6</f>
        <v>2.25</v>
      </c>
      <c r="J46" s="61">
        <v>4</v>
      </c>
      <c r="K46" s="61">
        <f t="shared" si="0"/>
        <v>9</v>
      </c>
      <c r="L46" s="59" t="str">
        <f t="shared" si="10"/>
        <v/>
      </c>
      <c r="M46" s="62" t="str">
        <f t="shared" si="11"/>
        <v/>
      </c>
      <c r="N46" s="2"/>
      <c r="O46" s="153"/>
      <c r="P46" s="89"/>
      <c r="Q46" s="136"/>
      <c r="R46" s="136"/>
      <c r="S46" s="136"/>
      <c r="T46" s="136"/>
      <c r="V46" s="4"/>
      <c r="W46" s="4"/>
      <c r="X46" s="4"/>
      <c r="Y46" s="4"/>
      <c r="Z46" s="6"/>
      <c r="AA46" s="10">
        <f t="shared" si="2"/>
        <v>1</v>
      </c>
      <c r="AB46" s="10">
        <f>IF($D46=$B$6,SUM($AA$14:AA46),0)</f>
        <v>33</v>
      </c>
      <c r="AC46" s="10">
        <f t="shared" si="3"/>
        <v>1</v>
      </c>
      <c r="AD46" s="10">
        <f>IF($D46=$B$7,SUM($AC$14:AC46),0)</f>
        <v>33</v>
      </c>
      <c r="AE46" s="10">
        <f t="shared" si="4"/>
        <v>1</v>
      </c>
      <c r="AF46" s="10">
        <f>IF($D46=$B$8,SUM($AE$14:AE46),0)</f>
        <v>33</v>
      </c>
      <c r="AG46" s="10">
        <f t="shared" si="5"/>
        <v>1</v>
      </c>
      <c r="AH46" s="10">
        <f>IF($D46=$B$9,SUM($AG$14:AG46),0)</f>
        <v>33</v>
      </c>
      <c r="AI46" s="10">
        <f t="shared" si="6"/>
        <v>1</v>
      </c>
      <c r="AJ46" s="10">
        <f>IF($D46=$B$10,SUM($AI$14:AI46),0)</f>
        <v>33</v>
      </c>
      <c r="AK46" s="10">
        <f t="shared" si="7"/>
        <v>1</v>
      </c>
      <c r="AL46" s="10">
        <f>IF($D46=$B$11,SUM($AK$14:AK46),0)</f>
        <v>33</v>
      </c>
      <c r="AM46" s="6"/>
      <c r="AN46" s="6"/>
      <c r="AO46" s="6"/>
      <c r="AP46" s="6"/>
      <c r="AQ46" s="6"/>
    </row>
    <row r="47" spans="2:43" ht="17.25" customHeight="1">
      <c r="B47" s="58">
        <v>34</v>
      </c>
      <c r="C47" s="59" t="s">
        <v>12</v>
      </c>
      <c r="D47" s="83"/>
      <c r="E47" s="124">
        <v>1</v>
      </c>
      <c r="F47" s="60" t="str">
        <f>IF(AND('Tour par tour réalisé'!D36&gt;0,'Tour par tour réalisé'!E36&gt;0,'Tour par tour réalisé'!F36&gt;0,'Tour par tour réalisé'!G36&gt;0),'Tour par tour réalisé'!H36,IF('Tour par tour réalisé'!J36&gt;0,'Tour par tour réalisé'!J36,IF(ISERROR(1/VLOOKUP(D47,$B$5:$D$11,3,FALSE)*I47*J47/24*1/E47),"",IF(G46&gt;1,"FIN",1/VLOOKUP(D47,$B$5:$D$11,3,FALSE)*I47*J47/24*1/E47))))</f>
        <v/>
      </c>
      <c r="G47" s="60" t="str">
        <f t="shared" si="8"/>
        <v/>
      </c>
      <c r="H47" s="60" t="str">
        <f t="shared" si="9"/>
        <v/>
      </c>
      <c r="I47" s="61">
        <f>$K$7</f>
        <v>6.5</v>
      </c>
      <c r="J47" s="61">
        <v>4</v>
      </c>
      <c r="K47" s="61">
        <f t="shared" si="0"/>
        <v>26</v>
      </c>
      <c r="L47" s="59" t="str">
        <f t="shared" si="10"/>
        <v/>
      </c>
      <c r="M47" s="62" t="str">
        <f t="shared" si="11"/>
        <v/>
      </c>
      <c r="N47" s="2"/>
      <c r="O47" s="153"/>
      <c r="P47" s="89"/>
      <c r="Q47" s="136"/>
      <c r="R47" s="136"/>
      <c r="S47" s="136"/>
      <c r="T47" s="136"/>
      <c r="V47" s="4"/>
      <c r="W47" s="4"/>
      <c r="X47" s="4"/>
      <c r="Y47" s="4"/>
      <c r="Z47" s="6"/>
      <c r="AA47" s="10">
        <f t="shared" si="2"/>
        <v>1</v>
      </c>
      <c r="AB47" s="10">
        <f>IF($D47=$B$6,SUM($AA$14:AA47),0)</f>
        <v>34</v>
      </c>
      <c r="AC47" s="10">
        <f t="shared" si="3"/>
        <v>1</v>
      </c>
      <c r="AD47" s="10">
        <f>IF($D47=$B$7,SUM($AC$14:AC47),0)</f>
        <v>34</v>
      </c>
      <c r="AE47" s="10">
        <f t="shared" si="4"/>
        <v>1</v>
      </c>
      <c r="AF47" s="10">
        <f>IF($D47=$B$8,SUM($AE$14:AE47),0)</f>
        <v>34</v>
      </c>
      <c r="AG47" s="10">
        <f t="shared" si="5"/>
        <v>1</v>
      </c>
      <c r="AH47" s="10">
        <f>IF($D47=$B$9,SUM($AG$14:AG47),0)</f>
        <v>34</v>
      </c>
      <c r="AI47" s="10">
        <f t="shared" si="6"/>
        <v>1</v>
      </c>
      <c r="AJ47" s="10">
        <f>IF($D47=$B$10,SUM($AI$14:AI47),0)</f>
        <v>34</v>
      </c>
      <c r="AK47" s="10">
        <f t="shared" si="7"/>
        <v>1</v>
      </c>
      <c r="AL47" s="10">
        <f>IF($D47=$B$11,SUM($AK$14:AK47),0)</f>
        <v>34</v>
      </c>
      <c r="AM47" s="6"/>
      <c r="AN47" s="6"/>
      <c r="AO47" s="6"/>
      <c r="AP47" s="6"/>
      <c r="AQ47" s="6"/>
    </row>
    <row r="48" spans="2:43" ht="17.25" customHeight="1">
      <c r="B48" s="58">
        <v>35</v>
      </c>
      <c r="C48" s="59" t="s">
        <v>11</v>
      </c>
      <c r="D48" s="83"/>
      <c r="E48" s="124">
        <v>1</v>
      </c>
      <c r="F48" s="60" t="str">
        <f>IF(AND('Tour par tour réalisé'!D37&gt;0,'Tour par tour réalisé'!E37&gt;0,'Tour par tour réalisé'!F37&gt;0,'Tour par tour réalisé'!G37&gt;0),'Tour par tour réalisé'!H37,IF('Tour par tour réalisé'!J37&gt;0,'Tour par tour réalisé'!J37,IF(ISERROR(1/VLOOKUP(D48,$B$5:$D$11,2,FALSE)*I48*J48/24*1/E48),"",IF(G47&gt;1,"FIN",1/VLOOKUP(D48,$B$5:$D$11,2,FALSE)*I48*J48/24*1/E48))))</f>
        <v/>
      </c>
      <c r="G48" s="60" t="str">
        <f t="shared" si="8"/>
        <v/>
      </c>
      <c r="H48" s="60" t="str">
        <f t="shared" si="9"/>
        <v/>
      </c>
      <c r="I48" s="61">
        <f>$K$6</f>
        <v>2.25</v>
      </c>
      <c r="J48" s="61">
        <v>4</v>
      </c>
      <c r="K48" s="61">
        <f t="shared" si="0"/>
        <v>9</v>
      </c>
      <c r="L48" s="59" t="str">
        <f t="shared" si="10"/>
        <v/>
      </c>
      <c r="M48" s="62" t="str">
        <f t="shared" si="11"/>
        <v/>
      </c>
      <c r="N48" s="2"/>
      <c r="O48" s="153"/>
      <c r="P48" s="89"/>
      <c r="Q48" s="136"/>
      <c r="R48" s="136"/>
      <c r="S48" s="136"/>
      <c r="T48" s="136"/>
      <c r="V48" s="4"/>
      <c r="W48" s="4"/>
      <c r="X48" s="4"/>
      <c r="Y48" s="4"/>
      <c r="Z48" s="6"/>
      <c r="AA48" s="10">
        <f t="shared" si="2"/>
        <v>1</v>
      </c>
      <c r="AB48" s="10">
        <f>IF($D48=$B$6,SUM($AA$14:AA48),0)</f>
        <v>35</v>
      </c>
      <c r="AC48" s="10">
        <f t="shared" si="3"/>
        <v>1</v>
      </c>
      <c r="AD48" s="10">
        <f>IF($D48=$B$7,SUM($AC$14:AC48),0)</f>
        <v>35</v>
      </c>
      <c r="AE48" s="10">
        <f t="shared" si="4"/>
        <v>1</v>
      </c>
      <c r="AF48" s="10">
        <f>IF($D48=$B$8,SUM($AE$14:AE48),0)</f>
        <v>35</v>
      </c>
      <c r="AG48" s="10">
        <f t="shared" si="5"/>
        <v>1</v>
      </c>
      <c r="AH48" s="10">
        <f>IF($D48=$B$9,SUM($AG$14:AG48),0)</f>
        <v>35</v>
      </c>
      <c r="AI48" s="10">
        <f t="shared" si="6"/>
        <v>1</v>
      </c>
      <c r="AJ48" s="10">
        <f>IF($D48=$B$10,SUM($AI$14:AI48),0)</f>
        <v>35</v>
      </c>
      <c r="AK48" s="10">
        <f t="shared" si="7"/>
        <v>1</v>
      </c>
      <c r="AL48" s="10">
        <f>IF($D48=$B$11,SUM($AK$14:AK48),0)</f>
        <v>35</v>
      </c>
      <c r="AM48" s="6"/>
      <c r="AN48" s="6"/>
      <c r="AO48" s="6"/>
      <c r="AP48" s="6"/>
      <c r="AQ48" s="6"/>
    </row>
    <row r="49" spans="1:43" ht="17.25" customHeight="1" thickBot="1">
      <c r="B49" s="63">
        <v>36</v>
      </c>
      <c r="C49" s="64" t="s">
        <v>12</v>
      </c>
      <c r="D49" s="84"/>
      <c r="E49" s="125">
        <v>1</v>
      </c>
      <c r="F49" s="65" t="str">
        <f>IF(AND('Tour par tour réalisé'!D38&gt;0,'Tour par tour réalisé'!E38&gt;0,'Tour par tour réalisé'!F38&gt;0,'Tour par tour réalisé'!G38&gt;0),'Tour par tour réalisé'!H38,IF('Tour par tour réalisé'!J38&gt;0,'Tour par tour réalisé'!J38,IF(ISERROR(1/VLOOKUP(D49,$B$5:$D$11,3,FALSE)*I49*J49/24*1/E49),"",IF(G48&gt;1,"FIN",1/VLOOKUP(D49,$B$5:$D$11,3,FALSE)*I49*J49/24*1/E49))))</f>
        <v/>
      </c>
      <c r="G49" s="65" t="str">
        <f t="shared" si="8"/>
        <v/>
      </c>
      <c r="H49" s="65" t="str">
        <f t="shared" si="9"/>
        <v/>
      </c>
      <c r="I49" s="66">
        <f>$K$7</f>
        <v>6.5</v>
      </c>
      <c r="J49" s="66">
        <v>4</v>
      </c>
      <c r="K49" s="66">
        <f t="shared" si="0"/>
        <v>26</v>
      </c>
      <c r="L49" s="64" t="str">
        <f t="shared" si="10"/>
        <v/>
      </c>
      <c r="M49" s="67" t="str">
        <f t="shared" si="11"/>
        <v/>
      </c>
      <c r="N49" s="2"/>
      <c r="O49" s="153"/>
      <c r="P49" s="89"/>
      <c r="Q49" s="136" t="s">
        <v>52</v>
      </c>
      <c r="R49" s="136"/>
      <c r="S49" s="136"/>
      <c r="T49" s="136"/>
      <c r="V49" s="4"/>
      <c r="W49" s="4"/>
      <c r="X49" s="4"/>
      <c r="Y49" s="4"/>
      <c r="Z49" s="6"/>
      <c r="AA49" s="10">
        <f t="shared" si="2"/>
        <v>1</v>
      </c>
      <c r="AB49" s="10">
        <f>IF($D49=$B$6,SUM($AA$14:AA49),0)</f>
        <v>36</v>
      </c>
      <c r="AC49" s="10">
        <f t="shared" si="3"/>
        <v>1</v>
      </c>
      <c r="AD49" s="10">
        <f>IF($D49=$B$7,SUM($AC$14:AC49),0)</f>
        <v>36</v>
      </c>
      <c r="AE49" s="10">
        <f t="shared" si="4"/>
        <v>1</v>
      </c>
      <c r="AF49" s="10">
        <f>IF($D49=$B$8,SUM($AE$14:AE49),0)</f>
        <v>36</v>
      </c>
      <c r="AG49" s="10">
        <f t="shared" si="5"/>
        <v>1</v>
      </c>
      <c r="AH49" s="10">
        <f>IF($D49=$B$9,SUM($AG$14:AG49),0)</f>
        <v>36</v>
      </c>
      <c r="AI49" s="10">
        <f t="shared" si="6"/>
        <v>1</v>
      </c>
      <c r="AJ49" s="10">
        <f>IF($D49=$B$10,SUM($AI$14:AI49),0)</f>
        <v>36</v>
      </c>
      <c r="AK49" s="10">
        <f t="shared" si="7"/>
        <v>1</v>
      </c>
      <c r="AL49" s="10">
        <f>IF($D49=$B$11,SUM($AK$14:AK49),0)</f>
        <v>36</v>
      </c>
      <c r="AM49" s="6"/>
      <c r="AN49" s="6"/>
      <c r="AO49" s="6"/>
      <c r="AP49" s="6"/>
      <c r="AQ49" s="6"/>
    </row>
    <row r="50" spans="1:43" ht="15" customHeight="1" thickBot="1">
      <c r="A50" s="3"/>
      <c r="N50" s="2"/>
      <c r="O50" s="153"/>
      <c r="Q50" s="136"/>
      <c r="R50" s="136"/>
      <c r="S50" s="136"/>
      <c r="T50" s="136"/>
      <c r="V50" s="4"/>
      <c r="W50" s="4"/>
      <c r="X50" s="4"/>
      <c r="Y50" s="4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ht="17.25" customHeight="1">
      <c r="B51" s="161" t="s">
        <v>24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3"/>
      <c r="N51" s="2"/>
      <c r="O51" s="153"/>
      <c r="Q51" s="136"/>
      <c r="R51" s="136"/>
      <c r="S51" s="136"/>
      <c r="T51" s="136"/>
      <c r="U51" s="146"/>
      <c r="V51" s="145"/>
      <c r="W51" s="105"/>
      <c r="X51" s="105"/>
      <c r="Y51" s="105"/>
      <c r="Z51" s="4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4"/>
      <c r="AP51" s="4"/>
      <c r="AQ51" s="4"/>
    </row>
    <row r="52" spans="1:43" ht="17.25" customHeight="1">
      <c r="B52" s="147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64"/>
      <c r="N52" s="2"/>
      <c r="O52" s="153"/>
      <c r="Q52" s="136"/>
      <c r="R52" s="136"/>
      <c r="S52" s="136"/>
      <c r="T52" s="136"/>
      <c r="U52" s="146"/>
      <c r="V52" s="145"/>
      <c r="W52" s="105"/>
      <c r="X52" s="105"/>
      <c r="Y52" s="105"/>
      <c r="Z52" s="4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4"/>
      <c r="AP52" s="4"/>
      <c r="AQ52" s="4"/>
    </row>
    <row r="53" spans="1:43" ht="17.25" customHeight="1">
      <c r="B53" s="15"/>
      <c r="C53" s="11"/>
      <c r="E53" s="151"/>
      <c r="F53" s="149" t="s">
        <v>16</v>
      </c>
      <c r="G53" s="149" t="s">
        <v>17</v>
      </c>
      <c r="H53" s="150" t="s">
        <v>25</v>
      </c>
      <c r="I53" s="70"/>
      <c r="J53" s="70"/>
      <c r="K53" s="70"/>
      <c r="L53" s="150" t="s">
        <v>14</v>
      </c>
      <c r="M53" s="165" t="s">
        <v>15</v>
      </c>
      <c r="N53" s="2"/>
      <c r="O53" s="153"/>
      <c r="U53" s="146"/>
      <c r="V53" s="145"/>
      <c r="W53" s="105"/>
      <c r="X53" s="105"/>
      <c r="Y53" s="105"/>
      <c r="Z53" s="4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4"/>
      <c r="AP53" s="4"/>
      <c r="AQ53" s="4"/>
    </row>
    <row r="54" spans="1:43" ht="22.5" customHeight="1">
      <c r="B54" s="48"/>
      <c r="C54" s="11"/>
      <c r="E54" s="151"/>
      <c r="F54" s="149"/>
      <c r="G54" s="149"/>
      <c r="H54" s="150"/>
      <c r="I54" s="70"/>
      <c r="J54" s="70"/>
      <c r="K54" s="70"/>
      <c r="L54" s="150"/>
      <c r="M54" s="165"/>
      <c r="N54" s="2"/>
      <c r="O54" s="153"/>
      <c r="U54" s="1"/>
      <c r="V54" s="1"/>
      <c r="W54" s="1"/>
      <c r="X54" s="1"/>
      <c r="Y54" s="1"/>
      <c r="Z54" s="1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4"/>
      <c r="AP54" s="4"/>
      <c r="AQ54" s="4"/>
    </row>
    <row r="55" spans="1:43" ht="15" customHeight="1">
      <c r="B55" s="16"/>
      <c r="C55" s="1"/>
      <c r="E55" s="71" t="s">
        <v>1</v>
      </c>
      <c r="F55" s="149"/>
      <c r="G55" s="149"/>
      <c r="H55" s="150"/>
      <c r="I55" s="72"/>
      <c r="J55" s="72"/>
      <c r="K55" s="72"/>
      <c r="L55" s="150"/>
      <c r="M55" s="165"/>
      <c r="N55" s="2"/>
      <c r="O55" s="153"/>
      <c r="U55" s="1"/>
      <c r="V55" s="1"/>
      <c r="W55" s="1"/>
      <c r="X55" s="1"/>
      <c r="Y55" s="1"/>
      <c r="Z55" s="1"/>
      <c r="AA55" s="82"/>
      <c r="AB55" s="82"/>
      <c r="AC55" s="82"/>
      <c r="AD55" s="82"/>
      <c r="AE55" s="80"/>
      <c r="AF55" s="80"/>
      <c r="AG55" s="80"/>
      <c r="AH55" s="80"/>
      <c r="AI55" s="80"/>
      <c r="AJ55" s="80"/>
      <c r="AK55" s="80"/>
      <c r="AL55" s="80"/>
      <c r="AM55" s="80"/>
      <c r="AN55" s="80"/>
    </row>
    <row r="56" spans="1:43" ht="15" customHeight="1">
      <c r="B56" s="16"/>
      <c r="C56" s="1"/>
      <c r="E56" s="39" t="str">
        <f t="shared" ref="E56:E61" si="12">IF(B6=0,"",B6)</f>
        <v/>
      </c>
      <c r="F56" s="39">
        <f>DCOUNTA($B$13:$M$49,$D$13,$AN$11:$AP$12)</f>
        <v>0</v>
      </c>
      <c r="G56" s="39">
        <f>DCOUNTA($B$13:$M$49,$D$13,$AN$13:$AP$14)</f>
        <v>0</v>
      </c>
      <c r="H56" s="39">
        <f t="shared" ref="H56:H61" si="13">F56+G56</f>
        <v>0</v>
      </c>
      <c r="I56" s="39"/>
      <c r="J56" s="39"/>
      <c r="K56" s="39"/>
      <c r="L56" s="39">
        <f>DSUM($B$13:$M$49,$K$13,$AN$11:$AP$12)</f>
        <v>0</v>
      </c>
      <c r="M56" s="68">
        <f>DSUM($B$13:$M$49,$K$13,$AN$13:$AP$14)</f>
        <v>0</v>
      </c>
      <c r="N56" s="2"/>
      <c r="O56" s="153"/>
      <c r="U56" s="1"/>
      <c r="V56" s="1"/>
      <c r="W56" s="1"/>
      <c r="X56" s="1"/>
      <c r="Y56" s="1"/>
      <c r="Z56" s="1"/>
      <c r="AA56" s="82"/>
      <c r="AB56" s="82"/>
      <c r="AC56" s="82"/>
      <c r="AD56" s="82"/>
      <c r="AE56" s="80"/>
      <c r="AF56" s="80"/>
      <c r="AG56" s="80"/>
      <c r="AH56" s="80"/>
      <c r="AI56" s="80"/>
      <c r="AJ56" s="80"/>
      <c r="AK56" s="80"/>
      <c r="AL56" s="80"/>
      <c r="AM56" s="80"/>
      <c r="AN56" s="80"/>
    </row>
    <row r="57" spans="1:43" ht="17.25">
      <c r="B57" s="16"/>
      <c r="C57" s="1"/>
      <c r="E57" s="39" t="str">
        <f t="shared" si="12"/>
        <v/>
      </c>
      <c r="F57" s="39">
        <f>DCOUNTA($B$13:$M$49,$D$13,$AN$16:$AP$17)</f>
        <v>0</v>
      </c>
      <c r="G57" s="39">
        <f>DCOUNTA($B$13:$M$49,$D$13,$AN$18:$AP$19)</f>
        <v>0</v>
      </c>
      <c r="H57" s="39">
        <f t="shared" si="13"/>
        <v>0</v>
      </c>
      <c r="I57" s="39"/>
      <c r="J57" s="39"/>
      <c r="K57" s="39"/>
      <c r="L57" s="39">
        <f>DSUM($B$13:$M$49,$K$13,$AN$16:$AP$17)</f>
        <v>0</v>
      </c>
      <c r="M57" s="68">
        <f>DSUM($B$13:$M$49,$K$13,$AN$18:$AP$19)</f>
        <v>0</v>
      </c>
      <c r="N57" s="2"/>
      <c r="O57" s="153"/>
      <c r="U57" s="1"/>
      <c r="V57" s="1"/>
      <c r="W57" s="1"/>
      <c r="X57" s="1"/>
      <c r="Y57" s="1"/>
      <c r="Z57" s="1"/>
      <c r="AA57" s="82"/>
      <c r="AB57" s="82"/>
      <c r="AC57" s="82"/>
      <c r="AD57" s="82"/>
      <c r="AE57" s="80"/>
      <c r="AF57" s="80"/>
      <c r="AG57" s="80"/>
      <c r="AH57" s="80"/>
      <c r="AI57" s="80"/>
      <c r="AJ57" s="80"/>
      <c r="AK57" s="80"/>
      <c r="AL57" s="80"/>
      <c r="AM57" s="80"/>
      <c r="AN57" s="80"/>
    </row>
    <row r="58" spans="1:43" ht="17.25">
      <c r="B58" s="16"/>
      <c r="C58" s="1"/>
      <c r="E58" s="39" t="str">
        <f t="shared" si="12"/>
        <v/>
      </c>
      <c r="F58" s="39">
        <f>DCOUNTA($B$13:$M$49,$D$13,$AN$21:$AP$22)</f>
        <v>0</v>
      </c>
      <c r="G58" s="39">
        <f>DCOUNTA($B$13:$M$49,$D$13,$AN$23:$AP$24)</f>
        <v>0</v>
      </c>
      <c r="H58" s="39">
        <f t="shared" si="13"/>
        <v>0</v>
      </c>
      <c r="I58" s="39"/>
      <c r="J58" s="39"/>
      <c r="K58" s="39"/>
      <c r="L58" s="39">
        <f>DSUM($B$13:$M$49,$K$13,$AN$21:$AP$22)</f>
        <v>0</v>
      </c>
      <c r="M58" s="68">
        <f>DSUM($B$13:$M$49,$K$13,$AN$23:$AP$24)</f>
        <v>0</v>
      </c>
      <c r="N58" s="2"/>
      <c r="O58" s="153"/>
      <c r="U58" s="1"/>
      <c r="V58" s="1"/>
      <c r="W58" s="1"/>
      <c r="X58" s="1"/>
      <c r="Y58" s="1"/>
      <c r="Z58" s="1"/>
      <c r="AA58" s="82"/>
      <c r="AB58" s="82"/>
      <c r="AC58" s="82"/>
      <c r="AD58" s="82"/>
      <c r="AE58" s="80"/>
      <c r="AF58" s="80"/>
      <c r="AG58" s="80"/>
      <c r="AH58" s="80"/>
      <c r="AI58" s="80"/>
      <c r="AJ58" s="80"/>
      <c r="AK58" s="80"/>
      <c r="AL58" s="80"/>
      <c r="AM58" s="80"/>
      <c r="AN58" s="80"/>
    </row>
    <row r="59" spans="1:43" ht="17.25">
      <c r="B59" s="16"/>
      <c r="C59" s="1"/>
      <c r="E59" s="39" t="str">
        <f t="shared" si="12"/>
        <v/>
      </c>
      <c r="F59" s="39">
        <f>DCOUNTA($B$13:$M$49,$D$13,$AN$26:$AP$27)</f>
        <v>0</v>
      </c>
      <c r="G59" s="39">
        <f>DCOUNTA($B$13:$M$49,$D$13,$AN$28:$AP$29)</f>
        <v>0</v>
      </c>
      <c r="H59" s="39">
        <f t="shared" si="13"/>
        <v>0</v>
      </c>
      <c r="I59" s="39"/>
      <c r="J59" s="39"/>
      <c r="K59" s="39"/>
      <c r="L59" s="39">
        <f>DSUM($B$13:$M$49,$K$13,$AN$26:$AP$27)</f>
        <v>0</v>
      </c>
      <c r="M59" s="68">
        <f>DSUM($B$13:$M$49,$K$13,$AN$28:$AP$29)</f>
        <v>0</v>
      </c>
      <c r="N59" s="2"/>
      <c r="O59" s="153"/>
      <c r="U59" s="1"/>
      <c r="V59" s="1"/>
      <c r="W59" s="1"/>
      <c r="X59" s="1"/>
      <c r="Y59" s="1"/>
      <c r="Z59" s="1"/>
      <c r="AA59" s="82"/>
      <c r="AB59" s="82"/>
      <c r="AC59" s="82"/>
      <c r="AD59" s="82"/>
      <c r="AE59" s="80"/>
      <c r="AF59" s="80"/>
      <c r="AG59" s="80"/>
      <c r="AH59" s="80"/>
      <c r="AI59" s="80"/>
      <c r="AJ59" s="80"/>
      <c r="AK59" s="80"/>
      <c r="AL59" s="80"/>
      <c r="AM59" s="80"/>
      <c r="AN59" s="80"/>
    </row>
    <row r="60" spans="1:43" ht="17.25">
      <c r="B60" s="16"/>
      <c r="C60" s="1"/>
      <c r="E60" s="39" t="str">
        <f t="shared" si="12"/>
        <v/>
      </c>
      <c r="F60" s="39">
        <f>DCOUNTA($B$13:$M$49,$D$13,$AN$31:$AP$32)</f>
        <v>0</v>
      </c>
      <c r="G60" s="39">
        <f>DCOUNTA($B$13:$M$49,$D$13,$AN$33:$AP$34)</f>
        <v>0</v>
      </c>
      <c r="H60" s="39">
        <f t="shared" si="13"/>
        <v>0</v>
      </c>
      <c r="I60" s="39"/>
      <c r="J60" s="39"/>
      <c r="K60" s="39"/>
      <c r="L60" s="39">
        <f>DSUM($B$13:$M$49,$K$13,$AN$31:$AP$32)</f>
        <v>0</v>
      </c>
      <c r="M60" s="68">
        <f>DSUM($B$13:$M$49,$K$13,$AN$33:$AP$34)</f>
        <v>0</v>
      </c>
      <c r="N60" s="2"/>
      <c r="O60" s="153"/>
      <c r="U60" s="1"/>
      <c r="V60" s="1"/>
      <c r="W60" s="1"/>
      <c r="X60" s="1"/>
      <c r="Y60" s="1"/>
      <c r="Z60" s="1"/>
      <c r="AA60" s="82"/>
      <c r="AB60" s="82"/>
      <c r="AC60" s="82"/>
      <c r="AD60" s="82"/>
      <c r="AE60" s="80"/>
      <c r="AF60" s="80"/>
      <c r="AG60" s="80"/>
      <c r="AH60" s="80"/>
      <c r="AI60" s="80"/>
      <c r="AJ60" s="80"/>
      <c r="AK60" s="80"/>
      <c r="AL60" s="80"/>
      <c r="AM60" s="80"/>
      <c r="AN60" s="80"/>
    </row>
    <row r="61" spans="1:43" ht="17.25">
      <c r="B61" s="16"/>
      <c r="C61" s="1"/>
      <c r="E61" s="39" t="str">
        <f t="shared" si="12"/>
        <v/>
      </c>
      <c r="F61" s="39">
        <f>DCOUNTA($B$13:$M$49,$D$13,$AN$36:$AP$37)</f>
        <v>0</v>
      </c>
      <c r="G61" s="39">
        <f>DCOUNTA($B$13:$M$49,$D$13,$AN$38:$AP$39)</f>
        <v>0</v>
      </c>
      <c r="H61" s="39">
        <f t="shared" si="13"/>
        <v>0</v>
      </c>
      <c r="I61" s="39"/>
      <c r="J61" s="39"/>
      <c r="K61" s="39"/>
      <c r="L61" s="39">
        <f>DSUM($B$13:$M$49,$K$13,$AN$36:$AP$37)</f>
        <v>0</v>
      </c>
      <c r="M61" s="68">
        <f>DSUM($B$13:$M$49,$K$13,$AN$38:$AP$39)</f>
        <v>0</v>
      </c>
      <c r="N61" s="2"/>
      <c r="O61" s="153"/>
      <c r="U61" s="1"/>
      <c r="V61" s="1"/>
      <c r="W61" s="1"/>
      <c r="X61" s="1"/>
      <c r="Y61" s="1"/>
      <c r="Z61" s="1"/>
      <c r="AA61" s="82"/>
      <c r="AB61" s="82"/>
      <c r="AC61" s="82"/>
      <c r="AD61" s="82"/>
      <c r="AE61" s="80"/>
      <c r="AF61" s="80"/>
      <c r="AG61" s="80"/>
      <c r="AH61" s="80"/>
      <c r="AI61" s="80"/>
      <c r="AJ61" s="80"/>
      <c r="AK61" s="80"/>
      <c r="AL61" s="80"/>
      <c r="AM61" s="80"/>
      <c r="AN61" s="80"/>
    </row>
    <row r="62" spans="1:43" ht="18" thickBot="1">
      <c r="B62" s="17"/>
      <c r="C62" s="18"/>
      <c r="D62" s="104"/>
      <c r="E62" s="42" t="s">
        <v>18</v>
      </c>
      <c r="F62" s="42">
        <f>SUM(F56:F61)</f>
        <v>0</v>
      </c>
      <c r="G62" s="42">
        <f>SUM(G56:G61)</f>
        <v>0</v>
      </c>
      <c r="H62" s="42"/>
      <c r="I62" s="42"/>
      <c r="J62" s="42"/>
      <c r="K62" s="42"/>
      <c r="L62" s="42">
        <f>SUM(L56:L61)</f>
        <v>0</v>
      </c>
      <c r="M62" s="69">
        <f>SUM(M56:M61)</f>
        <v>0</v>
      </c>
      <c r="N62" s="2"/>
      <c r="O62" s="153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43"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2"/>
      <c r="O63" s="2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43" ht="16.5" customHeight="1">
      <c r="B64" s="147" t="s">
        <v>29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2"/>
      <c r="O64" s="2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29.25" customHeight="1">
      <c r="B65" s="133">
        <f>B6</f>
        <v>0</v>
      </c>
      <c r="C65" s="133"/>
      <c r="D65" s="133"/>
      <c r="E65" s="133"/>
      <c r="F65" s="133"/>
      <c r="G65" s="142">
        <f>+B7</f>
        <v>0</v>
      </c>
      <c r="H65" s="143"/>
      <c r="I65" s="143"/>
      <c r="J65" s="143"/>
      <c r="K65" s="143"/>
      <c r="L65" s="143"/>
      <c r="M65" s="144"/>
      <c r="N65" s="2"/>
      <c r="O65" s="2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29.25" customHeight="1">
      <c r="B66" s="132">
        <f>B8</f>
        <v>0</v>
      </c>
      <c r="C66" s="132"/>
      <c r="D66" s="132"/>
      <c r="E66" s="132"/>
      <c r="F66" s="132"/>
      <c r="G66" s="138">
        <f>B9</f>
        <v>0</v>
      </c>
      <c r="H66" s="138"/>
      <c r="I66" s="138"/>
      <c r="J66" s="138"/>
      <c r="K66" s="138"/>
      <c r="L66" s="138"/>
      <c r="M66" s="138"/>
      <c r="N66" s="2"/>
      <c r="O66" s="2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29.25" customHeight="1">
      <c r="B67" s="133">
        <f>B10</f>
        <v>0</v>
      </c>
      <c r="C67" s="133"/>
      <c r="D67" s="133"/>
      <c r="E67" s="133"/>
      <c r="F67" s="133"/>
      <c r="G67" s="139">
        <f>B11</f>
        <v>0</v>
      </c>
      <c r="H67" s="140"/>
      <c r="I67" s="140"/>
      <c r="J67" s="140"/>
      <c r="K67" s="140"/>
      <c r="L67" s="140"/>
      <c r="M67" s="141"/>
      <c r="N67" s="2"/>
      <c r="O67" s="2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>
      <c r="N68" s="2"/>
      <c r="O68" s="2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>
      <c r="N69" s="2"/>
      <c r="O69" s="2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>
      <c r="N70" s="2"/>
      <c r="O70" s="2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>
      <c r="N71" s="2"/>
      <c r="O71" s="2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>
      <c r="N72" s="2"/>
      <c r="O72" s="2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>
      <c r="N73" s="2"/>
      <c r="O73" s="2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>
      <c r="N74" s="2"/>
      <c r="O74" s="2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>
      <c r="N75" s="2"/>
      <c r="O75" s="2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7.25" customHeight="1">
      <c r="N76" s="2"/>
      <c r="O76" s="2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>
      <c r="N77" s="2"/>
      <c r="O77" s="2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>
      <c r="N78" s="2"/>
      <c r="O78" s="2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22.5" customHeight="1">
      <c r="N79" s="2"/>
      <c r="O79" s="2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>
      <c r="N80" s="2"/>
      <c r="O80" s="2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4:30">
      <c r="N81" s="2"/>
      <c r="O81" s="2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4:30">
      <c r="N82" s="2"/>
      <c r="O82" s="2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4:30">
      <c r="N83" s="2"/>
      <c r="O83" s="2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4:30">
      <c r="N84" s="2"/>
      <c r="O84" s="2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4:30">
      <c r="N85" s="2"/>
      <c r="O85" s="2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4:30">
      <c r="N86" s="2"/>
      <c r="O86" s="2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4:30">
      <c r="N87" s="2"/>
      <c r="O87" s="2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4:30">
      <c r="N88" s="2"/>
      <c r="O88" s="2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4:30">
      <c r="N89" s="2"/>
      <c r="O89" s="2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4:30">
      <c r="N90" s="2"/>
      <c r="O90" s="2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4:30">
      <c r="N91" s="2"/>
      <c r="O91" s="2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4:30">
      <c r="N92" s="2"/>
      <c r="O92" s="2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4:30">
      <c r="N93" s="2"/>
      <c r="O93" s="2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4:30">
      <c r="N94" s="2"/>
      <c r="O94" s="2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4:30">
      <c r="N95" s="2"/>
      <c r="O95" s="2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4:30">
      <c r="N96" s="2"/>
      <c r="O96" s="2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4:30">
      <c r="N97" s="2"/>
      <c r="O97" s="2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4:30">
      <c r="N98" s="2"/>
      <c r="O98" s="2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4:30">
      <c r="N99" s="2"/>
      <c r="O99" s="2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4:30">
      <c r="N100" s="2"/>
      <c r="O100" s="2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4:30">
      <c r="N101" s="2"/>
      <c r="O101" s="2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</sheetData>
  <sheetProtection password="E584" sheet="1" objects="1" scenarios="1" selectLockedCells="1"/>
  <mergeCells count="29">
    <mergeCell ref="Q3:S3"/>
    <mergeCell ref="O2:O62"/>
    <mergeCell ref="B2:M3"/>
    <mergeCell ref="B4:D4"/>
    <mergeCell ref="B51:M52"/>
    <mergeCell ref="M53:M55"/>
    <mergeCell ref="Q13:R13"/>
    <mergeCell ref="V51:V53"/>
    <mergeCell ref="U51:U53"/>
    <mergeCell ref="B64:M64"/>
    <mergeCell ref="F53:F55"/>
    <mergeCell ref="G53:G55"/>
    <mergeCell ref="H53:H55"/>
    <mergeCell ref="E53:E54"/>
    <mergeCell ref="L53:L55"/>
    <mergeCell ref="Q49:T52"/>
    <mergeCell ref="B66:F66"/>
    <mergeCell ref="B67:F67"/>
    <mergeCell ref="Q9:S11"/>
    <mergeCell ref="R21:S22"/>
    <mergeCell ref="Q25:T27"/>
    <mergeCell ref="Q28:T33"/>
    <mergeCell ref="Q34:T37"/>
    <mergeCell ref="B65:F65"/>
    <mergeCell ref="G66:M66"/>
    <mergeCell ref="G67:M67"/>
    <mergeCell ref="Q44:T48"/>
    <mergeCell ref="Q38:T43"/>
    <mergeCell ref="G65:M65"/>
  </mergeCells>
  <conditionalFormatting sqref="G14 B65:B66 G66">
    <cfRule type="expression" dxfId="412" priority="1736" stopIfTrue="1">
      <formula>NOT(MOD(ROW(),2))</formula>
    </cfRule>
  </conditionalFormatting>
  <conditionalFormatting sqref="G14">
    <cfRule type="expression" dxfId="411" priority="1735" stopIfTrue="1">
      <formula>NOT(MOD(ROW(),2))</formula>
    </cfRule>
  </conditionalFormatting>
  <conditionalFormatting sqref="R14">
    <cfRule type="expression" dxfId="410" priority="1487" stopIfTrue="1">
      <formula>NOT(MOD(ROW(),2))</formula>
    </cfRule>
  </conditionalFormatting>
  <conditionalFormatting sqref="G15">
    <cfRule type="expression" dxfId="409" priority="1483" stopIfTrue="1">
      <formula>NOT(MOD(ROW(),2))</formula>
    </cfRule>
  </conditionalFormatting>
  <conditionalFormatting sqref="G15">
    <cfRule type="expression" dxfId="408" priority="1482" stopIfTrue="1">
      <formula>NOT(MOD(ROW(),2))</formula>
    </cfRule>
  </conditionalFormatting>
  <conditionalFormatting sqref="C15">
    <cfRule type="expression" dxfId="407" priority="1089" stopIfTrue="1">
      <formula>NOT(MOD(ROW(),2))</formula>
    </cfRule>
  </conditionalFormatting>
  <conditionalFormatting sqref="L15">
    <cfRule type="expression" dxfId="406" priority="1083" stopIfTrue="1">
      <formula>NOT(MOD(ROW(),2))</formula>
    </cfRule>
  </conditionalFormatting>
  <conditionalFormatting sqref="M15">
    <cfRule type="expression" dxfId="405" priority="1082" stopIfTrue="1">
      <formula>NOT(MOD(ROW(),2))</formula>
    </cfRule>
  </conditionalFormatting>
  <conditionalFormatting sqref="C15">
    <cfRule type="expression" dxfId="404" priority="1090" stopIfTrue="1">
      <formula>NOT(MOD(ROW(),2))</formula>
    </cfRule>
  </conditionalFormatting>
  <conditionalFormatting sqref="B15">
    <cfRule type="expression" dxfId="403" priority="1086" stopIfTrue="1">
      <formula>NOT(MOD(ROW(),2))</formula>
    </cfRule>
  </conditionalFormatting>
  <conditionalFormatting sqref="B15">
    <cfRule type="expression" dxfId="402" priority="1085" stopIfTrue="1">
      <formula>NOT(MOD(ROW(),2))</formula>
    </cfRule>
  </conditionalFormatting>
  <conditionalFormatting sqref="L15">
    <cfRule type="expression" dxfId="401" priority="1084" stopIfTrue="1">
      <formula>NOT(MOD(ROW(),2))</formula>
    </cfRule>
  </conditionalFormatting>
  <conditionalFormatting sqref="H15">
    <cfRule type="expression" dxfId="400" priority="1045" stopIfTrue="1">
      <formula>NOT(MOD(ROW(),2))</formula>
    </cfRule>
  </conditionalFormatting>
  <conditionalFormatting sqref="H15">
    <cfRule type="expression" dxfId="399" priority="1044" stopIfTrue="1">
      <formula>NOT(MOD(ROW(),2))</formula>
    </cfRule>
  </conditionalFormatting>
  <conditionalFormatting sqref="M15">
    <cfRule type="expression" dxfId="398" priority="1081" stopIfTrue="1">
      <formula>NOT(MOD(ROW(),2))</formula>
    </cfRule>
  </conditionalFormatting>
  <conditionalFormatting sqref="C14">
    <cfRule type="expression" dxfId="397" priority="1080" stopIfTrue="1">
      <formula>NOT(MOD(ROW(),2))</formula>
    </cfRule>
  </conditionalFormatting>
  <conditionalFormatting sqref="C14">
    <cfRule type="expression" dxfId="396" priority="1079" stopIfTrue="1">
      <formula>NOT(MOD(ROW(),2))</formula>
    </cfRule>
  </conditionalFormatting>
  <conditionalFormatting sqref="B14">
    <cfRule type="expression" dxfId="395" priority="1076" stopIfTrue="1">
      <formula>NOT(MOD(ROW(),2))</formula>
    </cfRule>
  </conditionalFormatting>
  <conditionalFormatting sqref="B14">
    <cfRule type="expression" dxfId="394" priority="1075" stopIfTrue="1">
      <formula>NOT(MOD(ROW(),2))</formula>
    </cfRule>
  </conditionalFormatting>
  <conditionalFormatting sqref="C16:C49">
    <cfRule type="expression" dxfId="393" priority="1074" stopIfTrue="1">
      <formula>NOT(MOD(ROW(),2))</formula>
    </cfRule>
  </conditionalFormatting>
  <conditionalFormatting sqref="C16:C49">
    <cfRule type="expression" dxfId="392" priority="1073" stopIfTrue="1">
      <formula>NOT(MOD(ROW(),2))</formula>
    </cfRule>
  </conditionalFormatting>
  <conditionalFormatting sqref="D42:D49">
    <cfRule type="expression" dxfId="391" priority="1072" stopIfTrue="1">
      <formula>NOT(MOD(ROW(),2))</formula>
    </cfRule>
  </conditionalFormatting>
  <conditionalFormatting sqref="D42:D49">
    <cfRule type="expression" dxfId="390" priority="1071" stopIfTrue="1">
      <formula>NOT(MOD(ROW(),2))</formula>
    </cfRule>
  </conditionalFormatting>
  <conditionalFormatting sqref="B16:B49">
    <cfRule type="expression" dxfId="389" priority="1070" stopIfTrue="1">
      <formula>NOT(MOD(ROW(),2))</formula>
    </cfRule>
  </conditionalFormatting>
  <conditionalFormatting sqref="B16:B49">
    <cfRule type="expression" dxfId="388" priority="1069" stopIfTrue="1">
      <formula>NOT(MOD(ROW(),2))</formula>
    </cfRule>
  </conditionalFormatting>
  <conditionalFormatting sqref="L14">
    <cfRule type="expression" dxfId="387" priority="1068" stopIfTrue="1">
      <formula>NOT(MOD(ROW(),2))</formula>
    </cfRule>
  </conditionalFormatting>
  <conditionalFormatting sqref="L14">
    <cfRule type="expression" dxfId="386" priority="1067" stopIfTrue="1">
      <formula>NOT(MOD(ROW(),2))</formula>
    </cfRule>
  </conditionalFormatting>
  <conditionalFormatting sqref="M14">
    <cfRule type="expression" dxfId="385" priority="1066" stopIfTrue="1">
      <formula>NOT(MOD(ROW(),2))</formula>
    </cfRule>
  </conditionalFormatting>
  <conditionalFormatting sqref="M14">
    <cfRule type="expression" dxfId="384" priority="1065" stopIfTrue="1">
      <formula>NOT(MOD(ROW(),2))</formula>
    </cfRule>
  </conditionalFormatting>
  <conditionalFormatting sqref="L16:L49">
    <cfRule type="expression" dxfId="383" priority="1064" stopIfTrue="1">
      <formula>NOT(MOD(ROW(),2))</formula>
    </cfRule>
  </conditionalFormatting>
  <conditionalFormatting sqref="L16:L49">
    <cfRule type="expression" dxfId="382" priority="1063" stopIfTrue="1">
      <formula>NOT(MOD(ROW(),2))</formula>
    </cfRule>
  </conditionalFormatting>
  <conditionalFormatting sqref="M16:M49">
    <cfRule type="expression" dxfId="381" priority="1062" stopIfTrue="1">
      <formula>NOT(MOD(ROW(),2))</formula>
    </cfRule>
  </conditionalFormatting>
  <conditionalFormatting sqref="M16:M49">
    <cfRule type="expression" dxfId="380" priority="1061" stopIfTrue="1">
      <formula>NOT(MOD(ROW(),2))</formula>
    </cfRule>
  </conditionalFormatting>
  <conditionalFormatting sqref="Q15:Q19">
    <cfRule type="expression" dxfId="379" priority="983" stopIfTrue="1">
      <formula>NOT(MOD(ROW(),2))</formula>
    </cfRule>
  </conditionalFormatting>
  <conditionalFormatting sqref="R15:R19">
    <cfRule type="expression" dxfId="378" priority="985" stopIfTrue="1">
      <formula>NOT(MOD(ROW(),2))</formula>
    </cfRule>
  </conditionalFormatting>
  <conditionalFormatting sqref="S15:S19">
    <cfRule type="expression" dxfId="377" priority="980" stopIfTrue="1">
      <formula>NOT(MOD(ROW(),2))</formula>
    </cfRule>
  </conditionalFormatting>
  <conditionalFormatting sqref="Q14">
    <cfRule type="expression" dxfId="376" priority="988" stopIfTrue="1">
      <formula>NOT(MOD(ROW(),2))</formula>
    </cfRule>
  </conditionalFormatting>
  <conditionalFormatting sqref="S14">
    <cfRule type="expression" dxfId="375" priority="982" stopIfTrue="1">
      <formula>NOT(MOD(ROW(),2))</formula>
    </cfRule>
  </conditionalFormatting>
  <conditionalFormatting sqref="G16">
    <cfRule type="expression" dxfId="374" priority="881" stopIfTrue="1">
      <formula>NOT(MOD(ROW(),2))</formula>
    </cfRule>
  </conditionalFormatting>
  <conditionalFormatting sqref="G16">
    <cfRule type="expression" dxfId="373" priority="880" stopIfTrue="1">
      <formula>NOT(MOD(ROW(),2))</formula>
    </cfRule>
  </conditionalFormatting>
  <conditionalFormatting sqref="G22">
    <cfRule type="expression" dxfId="372" priority="845" stopIfTrue="1">
      <formula>NOT(MOD(ROW(),2))</formula>
    </cfRule>
  </conditionalFormatting>
  <conditionalFormatting sqref="G22">
    <cfRule type="expression" dxfId="371" priority="844" stopIfTrue="1">
      <formula>NOT(MOD(ROW(),2))</formula>
    </cfRule>
  </conditionalFormatting>
  <conditionalFormatting sqref="G17">
    <cfRule type="expression" dxfId="370" priority="869" stopIfTrue="1">
      <formula>NOT(MOD(ROW(),2))</formula>
    </cfRule>
  </conditionalFormatting>
  <conditionalFormatting sqref="G17">
    <cfRule type="expression" dxfId="369" priority="868" stopIfTrue="1">
      <formula>NOT(MOD(ROW(),2))</formula>
    </cfRule>
  </conditionalFormatting>
  <conditionalFormatting sqref="G18">
    <cfRule type="expression" dxfId="368" priority="865" stopIfTrue="1">
      <formula>NOT(MOD(ROW(),2))</formula>
    </cfRule>
  </conditionalFormatting>
  <conditionalFormatting sqref="G18">
    <cfRule type="expression" dxfId="367" priority="864" stopIfTrue="1">
      <formula>NOT(MOD(ROW(),2))</formula>
    </cfRule>
  </conditionalFormatting>
  <conditionalFormatting sqref="G23">
    <cfRule type="expression" dxfId="366" priority="839" stopIfTrue="1">
      <formula>NOT(MOD(ROW(),2))</formula>
    </cfRule>
  </conditionalFormatting>
  <conditionalFormatting sqref="G23">
    <cfRule type="expression" dxfId="365" priority="838" stopIfTrue="1">
      <formula>NOT(MOD(ROW(),2))</formula>
    </cfRule>
  </conditionalFormatting>
  <conditionalFormatting sqref="G19">
    <cfRule type="expression" dxfId="364" priority="859" stopIfTrue="1">
      <formula>NOT(MOD(ROW(),2))</formula>
    </cfRule>
  </conditionalFormatting>
  <conditionalFormatting sqref="G19">
    <cfRule type="expression" dxfId="363" priority="858" stopIfTrue="1">
      <formula>NOT(MOD(ROW(),2))</formula>
    </cfRule>
  </conditionalFormatting>
  <conditionalFormatting sqref="G20">
    <cfRule type="expression" dxfId="362" priority="855" stopIfTrue="1">
      <formula>NOT(MOD(ROW(),2))</formula>
    </cfRule>
  </conditionalFormatting>
  <conditionalFormatting sqref="G20">
    <cfRule type="expression" dxfId="361" priority="854" stopIfTrue="1">
      <formula>NOT(MOD(ROW(),2))</formula>
    </cfRule>
  </conditionalFormatting>
  <conditionalFormatting sqref="G21">
    <cfRule type="expression" dxfId="360" priority="849" stopIfTrue="1">
      <formula>NOT(MOD(ROW(),2))</formula>
    </cfRule>
  </conditionalFormatting>
  <conditionalFormatting sqref="G21">
    <cfRule type="expression" dxfId="359" priority="848" stopIfTrue="1">
      <formula>NOT(MOD(ROW(),2))</formula>
    </cfRule>
  </conditionalFormatting>
  <conditionalFormatting sqref="G24">
    <cfRule type="expression" dxfId="358" priority="835" stopIfTrue="1">
      <formula>NOT(MOD(ROW(),2))</formula>
    </cfRule>
  </conditionalFormatting>
  <conditionalFormatting sqref="G24">
    <cfRule type="expression" dxfId="357" priority="834" stopIfTrue="1">
      <formula>NOT(MOD(ROW(),2))</formula>
    </cfRule>
  </conditionalFormatting>
  <conditionalFormatting sqref="G25">
    <cfRule type="expression" dxfId="356" priority="829" stopIfTrue="1">
      <formula>NOT(MOD(ROW(),2))</formula>
    </cfRule>
  </conditionalFormatting>
  <conditionalFormatting sqref="G25">
    <cfRule type="expression" dxfId="355" priority="828" stopIfTrue="1">
      <formula>NOT(MOD(ROW(),2))</formula>
    </cfRule>
  </conditionalFormatting>
  <conditionalFormatting sqref="G26">
    <cfRule type="expression" dxfId="354" priority="825" stopIfTrue="1">
      <formula>NOT(MOD(ROW(),2))</formula>
    </cfRule>
  </conditionalFormatting>
  <conditionalFormatting sqref="G26">
    <cfRule type="expression" dxfId="353" priority="824" stopIfTrue="1">
      <formula>NOT(MOD(ROW(),2))</formula>
    </cfRule>
  </conditionalFormatting>
  <conditionalFormatting sqref="G27">
    <cfRule type="expression" dxfId="352" priority="819" stopIfTrue="1">
      <formula>NOT(MOD(ROW(),2))</formula>
    </cfRule>
  </conditionalFormatting>
  <conditionalFormatting sqref="G27">
    <cfRule type="expression" dxfId="351" priority="818" stopIfTrue="1">
      <formula>NOT(MOD(ROW(),2))</formula>
    </cfRule>
  </conditionalFormatting>
  <conditionalFormatting sqref="G28">
    <cfRule type="expression" dxfId="350" priority="815" stopIfTrue="1">
      <formula>NOT(MOD(ROW(),2))</formula>
    </cfRule>
  </conditionalFormatting>
  <conditionalFormatting sqref="G28">
    <cfRule type="expression" dxfId="349" priority="814" stopIfTrue="1">
      <formula>NOT(MOD(ROW(),2))</formula>
    </cfRule>
  </conditionalFormatting>
  <conditionalFormatting sqref="G29">
    <cfRule type="expression" dxfId="348" priority="809" stopIfTrue="1">
      <formula>NOT(MOD(ROW(),2))</formula>
    </cfRule>
  </conditionalFormatting>
  <conditionalFormatting sqref="G29">
    <cfRule type="expression" dxfId="347" priority="808" stopIfTrue="1">
      <formula>NOT(MOD(ROW(),2))</formula>
    </cfRule>
  </conditionalFormatting>
  <conditionalFormatting sqref="G30">
    <cfRule type="expression" dxfId="346" priority="805" stopIfTrue="1">
      <formula>NOT(MOD(ROW(),2))</formula>
    </cfRule>
  </conditionalFormatting>
  <conditionalFormatting sqref="G30">
    <cfRule type="expression" dxfId="345" priority="804" stopIfTrue="1">
      <formula>NOT(MOD(ROW(),2))</formula>
    </cfRule>
  </conditionalFormatting>
  <conditionalFormatting sqref="G31">
    <cfRule type="expression" dxfId="344" priority="799" stopIfTrue="1">
      <formula>NOT(MOD(ROW(),2))</formula>
    </cfRule>
  </conditionalFormatting>
  <conditionalFormatting sqref="G31">
    <cfRule type="expression" dxfId="343" priority="798" stopIfTrue="1">
      <formula>NOT(MOD(ROW(),2))</formula>
    </cfRule>
  </conditionalFormatting>
  <conditionalFormatting sqref="G32">
    <cfRule type="expression" dxfId="342" priority="795" stopIfTrue="1">
      <formula>NOT(MOD(ROW(),2))</formula>
    </cfRule>
  </conditionalFormatting>
  <conditionalFormatting sqref="G32">
    <cfRule type="expression" dxfId="341" priority="794" stopIfTrue="1">
      <formula>NOT(MOD(ROW(),2))</formula>
    </cfRule>
  </conditionalFormatting>
  <conditionalFormatting sqref="G33">
    <cfRule type="expression" dxfId="340" priority="789" stopIfTrue="1">
      <formula>NOT(MOD(ROW(),2))</formula>
    </cfRule>
  </conditionalFormatting>
  <conditionalFormatting sqref="G33">
    <cfRule type="expression" dxfId="339" priority="788" stopIfTrue="1">
      <formula>NOT(MOD(ROW(),2))</formula>
    </cfRule>
  </conditionalFormatting>
  <conditionalFormatting sqref="G34">
    <cfRule type="expression" dxfId="338" priority="785" stopIfTrue="1">
      <formula>NOT(MOD(ROW(),2))</formula>
    </cfRule>
  </conditionalFormatting>
  <conditionalFormatting sqref="G34">
    <cfRule type="expression" dxfId="337" priority="784" stopIfTrue="1">
      <formula>NOT(MOD(ROW(),2))</formula>
    </cfRule>
  </conditionalFormatting>
  <conditionalFormatting sqref="G36">
    <cfRule type="expression" dxfId="336" priority="775" stopIfTrue="1">
      <formula>NOT(MOD(ROW(),2))</formula>
    </cfRule>
  </conditionalFormatting>
  <conditionalFormatting sqref="G36">
    <cfRule type="expression" dxfId="335" priority="774" stopIfTrue="1">
      <formula>NOT(MOD(ROW(),2))</formula>
    </cfRule>
  </conditionalFormatting>
  <conditionalFormatting sqref="G35">
    <cfRule type="expression" dxfId="334" priority="779" stopIfTrue="1">
      <formula>NOT(MOD(ROW(),2))</formula>
    </cfRule>
  </conditionalFormatting>
  <conditionalFormatting sqref="G35">
    <cfRule type="expression" dxfId="333" priority="778" stopIfTrue="1">
      <formula>NOT(MOD(ROW(),2))</formula>
    </cfRule>
  </conditionalFormatting>
  <conditionalFormatting sqref="G37">
    <cfRule type="expression" dxfId="332" priority="769" stopIfTrue="1">
      <formula>NOT(MOD(ROW(),2))</formula>
    </cfRule>
  </conditionalFormatting>
  <conditionalFormatting sqref="G37">
    <cfRule type="expression" dxfId="331" priority="768" stopIfTrue="1">
      <formula>NOT(MOD(ROW(),2))</formula>
    </cfRule>
  </conditionalFormatting>
  <conditionalFormatting sqref="G38">
    <cfRule type="expression" dxfId="330" priority="765" stopIfTrue="1">
      <formula>NOT(MOD(ROW(),2))</formula>
    </cfRule>
  </conditionalFormatting>
  <conditionalFormatting sqref="G38">
    <cfRule type="expression" dxfId="329" priority="764" stopIfTrue="1">
      <formula>NOT(MOD(ROW(),2))</formula>
    </cfRule>
  </conditionalFormatting>
  <conditionalFormatting sqref="G39">
    <cfRule type="expression" dxfId="328" priority="759" stopIfTrue="1">
      <formula>NOT(MOD(ROW(),2))</formula>
    </cfRule>
  </conditionalFormatting>
  <conditionalFormatting sqref="G39">
    <cfRule type="expression" dxfId="327" priority="758" stopIfTrue="1">
      <formula>NOT(MOD(ROW(),2))</formula>
    </cfRule>
  </conditionalFormatting>
  <conditionalFormatting sqref="G40">
    <cfRule type="expression" dxfId="326" priority="755" stopIfTrue="1">
      <formula>NOT(MOD(ROW(),2))</formula>
    </cfRule>
  </conditionalFormatting>
  <conditionalFormatting sqref="G40">
    <cfRule type="expression" dxfId="325" priority="754" stopIfTrue="1">
      <formula>NOT(MOD(ROW(),2))</formula>
    </cfRule>
  </conditionalFormatting>
  <conditionalFormatting sqref="G41">
    <cfRule type="expression" dxfId="324" priority="719" stopIfTrue="1">
      <formula>NOT(MOD(ROW(),2))</formula>
    </cfRule>
  </conditionalFormatting>
  <conditionalFormatting sqref="G41">
    <cfRule type="expression" dxfId="323" priority="718" stopIfTrue="1">
      <formula>NOT(MOD(ROW(),2))</formula>
    </cfRule>
  </conditionalFormatting>
  <conditionalFormatting sqref="G42">
    <cfRule type="expression" dxfId="322" priority="715" stopIfTrue="1">
      <formula>NOT(MOD(ROW(),2))</formula>
    </cfRule>
  </conditionalFormatting>
  <conditionalFormatting sqref="G42">
    <cfRule type="expression" dxfId="321" priority="714" stopIfTrue="1">
      <formula>NOT(MOD(ROW(),2))</formula>
    </cfRule>
  </conditionalFormatting>
  <conditionalFormatting sqref="G43">
    <cfRule type="expression" dxfId="320" priority="709" stopIfTrue="1">
      <formula>NOT(MOD(ROW(),2))</formula>
    </cfRule>
  </conditionalFormatting>
  <conditionalFormatting sqref="G43">
    <cfRule type="expression" dxfId="319" priority="708" stopIfTrue="1">
      <formula>NOT(MOD(ROW(),2))</formula>
    </cfRule>
  </conditionalFormatting>
  <conditionalFormatting sqref="G44">
    <cfRule type="expression" dxfId="318" priority="705" stopIfTrue="1">
      <formula>NOT(MOD(ROW(),2))</formula>
    </cfRule>
  </conditionalFormatting>
  <conditionalFormatting sqref="G44">
    <cfRule type="expression" dxfId="317" priority="704" stopIfTrue="1">
      <formula>NOT(MOD(ROW(),2))</formula>
    </cfRule>
  </conditionalFormatting>
  <conditionalFormatting sqref="G45">
    <cfRule type="expression" dxfId="316" priority="699" stopIfTrue="1">
      <formula>NOT(MOD(ROW(),2))</formula>
    </cfRule>
  </conditionalFormatting>
  <conditionalFormatting sqref="G45">
    <cfRule type="expression" dxfId="315" priority="698" stopIfTrue="1">
      <formula>NOT(MOD(ROW(),2))</formula>
    </cfRule>
  </conditionalFormatting>
  <conditionalFormatting sqref="G46">
    <cfRule type="expression" dxfId="314" priority="695" stopIfTrue="1">
      <formula>NOT(MOD(ROW(),2))</formula>
    </cfRule>
  </conditionalFormatting>
  <conditionalFormatting sqref="G46">
    <cfRule type="expression" dxfId="313" priority="694" stopIfTrue="1">
      <formula>NOT(MOD(ROW(),2))</formula>
    </cfRule>
  </conditionalFormatting>
  <conditionalFormatting sqref="G47">
    <cfRule type="expression" dxfId="312" priority="689" stopIfTrue="1">
      <formula>NOT(MOD(ROW(),2))</formula>
    </cfRule>
  </conditionalFormatting>
  <conditionalFormatting sqref="G47">
    <cfRule type="expression" dxfId="311" priority="688" stopIfTrue="1">
      <formula>NOT(MOD(ROW(),2))</formula>
    </cfRule>
  </conditionalFormatting>
  <conditionalFormatting sqref="G48">
    <cfRule type="expression" dxfId="310" priority="685" stopIfTrue="1">
      <formula>NOT(MOD(ROW(),2))</formula>
    </cfRule>
  </conditionalFormatting>
  <conditionalFormatting sqref="G48">
    <cfRule type="expression" dxfId="309" priority="684" stopIfTrue="1">
      <formula>NOT(MOD(ROW(),2))</formula>
    </cfRule>
  </conditionalFormatting>
  <conditionalFormatting sqref="G49">
    <cfRule type="expression" dxfId="308" priority="679" stopIfTrue="1">
      <formula>NOT(MOD(ROW(),2))</formula>
    </cfRule>
  </conditionalFormatting>
  <conditionalFormatting sqref="G49">
    <cfRule type="expression" dxfId="307" priority="678" stopIfTrue="1">
      <formula>NOT(MOD(ROW(),2))</formula>
    </cfRule>
  </conditionalFormatting>
  <conditionalFormatting sqref="H16:H49">
    <cfRule type="expression" dxfId="306" priority="669" stopIfTrue="1">
      <formula>NOT(MOD(ROW(),2))</formula>
    </cfRule>
  </conditionalFormatting>
  <conditionalFormatting sqref="H16:H49">
    <cfRule type="expression" dxfId="305" priority="668" stopIfTrue="1">
      <formula>NOT(MOD(ROW(),2))</formula>
    </cfRule>
  </conditionalFormatting>
  <conditionalFormatting sqref="E56:M62">
    <cfRule type="expression" dxfId="304" priority="606" stopIfTrue="1">
      <formula>NOT(MOD(ROW(),2))</formula>
    </cfRule>
  </conditionalFormatting>
  <conditionalFormatting sqref="H14">
    <cfRule type="expression" dxfId="303" priority="605" stopIfTrue="1">
      <formula>NOT(MOD(ROW(),2))</formula>
    </cfRule>
  </conditionalFormatting>
  <conditionalFormatting sqref="H14">
    <cfRule type="expression" dxfId="302" priority="604" stopIfTrue="1">
      <formula>NOT(MOD(ROW(),2))</formula>
    </cfRule>
  </conditionalFormatting>
  <conditionalFormatting sqref="B6:B7 E11">
    <cfRule type="expression" dxfId="301" priority="539" stopIfTrue="1">
      <formula>NOT(MOD(ROW(),2))</formula>
    </cfRule>
  </conditionalFormatting>
  <conditionalFormatting sqref="B6:B7 B65:B66 G66 E11">
    <cfRule type="expression" dxfId="300" priority="538" stopIfTrue="1">
      <formula>NOT(MOD(ROW(),2))</formula>
    </cfRule>
  </conditionalFormatting>
  <conditionalFormatting sqref="D14">
    <cfRule type="expression" dxfId="299" priority="536" stopIfTrue="1">
      <formula>NOT(MOD(ROW(),2))</formula>
    </cfRule>
    <cfRule type="expression" dxfId="298" priority="537" stopIfTrue="1">
      <formula>NOT(MOD(ROW(),2))</formula>
    </cfRule>
  </conditionalFormatting>
  <conditionalFormatting sqref="P14">
    <cfRule type="expression" dxfId="297" priority="506" stopIfTrue="1">
      <formula>"SI('Tour par tour réalisé'!$H$3&gt;0"</formula>
    </cfRule>
  </conditionalFormatting>
  <conditionalFormatting sqref="F14">
    <cfRule type="expression" dxfId="296" priority="309" stopIfTrue="1">
      <formula>NOT(MOD(ROW(),2))</formula>
    </cfRule>
    <cfRule type="expression" dxfId="295" priority="371" stopIfTrue="1">
      <formula>NOT(MOD(ROW(),2))</formula>
    </cfRule>
  </conditionalFormatting>
  <conditionalFormatting sqref="F16">
    <cfRule type="expression" dxfId="294" priority="463" stopIfTrue="1">
      <formula>NOT(MOD(ROW(),2))</formula>
    </cfRule>
  </conditionalFormatting>
  <conditionalFormatting sqref="F16">
    <cfRule type="expression" dxfId="293" priority="374" stopIfTrue="1">
      <formula>NOT(MOD(ROW(),2))</formula>
    </cfRule>
  </conditionalFormatting>
  <conditionalFormatting sqref="F25">
    <cfRule type="expression" dxfId="292" priority="442" stopIfTrue="1">
      <formula>NOT(MOD(ROW(),2))</formula>
    </cfRule>
  </conditionalFormatting>
  <conditionalFormatting sqref="F25">
    <cfRule type="expression" dxfId="291" priority="441" stopIfTrue="1">
      <formula>NOT(MOD(ROW(),2))</formula>
    </cfRule>
  </conditionalFormatting>
  <conditionalFormatting sqref="F26">
    <cfRule type="expression" dxfId="290" priority="440" stopIfTrue="1">
      <formula>NOT(MOD(ROW(),2))</formula>
    </cfRule>
  </conditionalFormatting>
  <conditionalFormatting sqref="F26">
    <cfRule type="expression" dxfId="289" priority="439" stopIfTrue="1">
      <formula>NOT(MOD(ROW(),2))</formula>
    </cfRule>
  </conditionalFormatting>
  <conditionalFormatting sqref="F27">
    <cfRule type="expression" dxfId="288" priority="438" stopIfTrue="1">
      <formula>NOT(MOD(ROW(),2))</formula>
    </cfRule>
  </conditionalFormatting>
  <conditionalFormatting sqref="F27">
    <cfRule type="expression" dxfId="287" priority="437" stopIfTrue="1">
      <formula>NOT(MOD(ROW(),2))</formula>
    </cfRule>
  </conditionalFormatting>
  <conditionalFormatting sqref="F28">
    <cfRule type="expression" dxfId="286" priority="436" stopIfTrue="1">
      <formula>NOT(MOD(ROW(),2))</formula>
    </cfRule>
  </conditionalFormatting>
  <conditionalFormatting sqref="F28">
    <cfRule type="expression" dxfId="285" priority="435" stopIfTrue="1">
      <formula>NOT(MOD(ROW(),2))</formula>
    </cfRule>
  </conditionalFormatting>
  <conditionalFormatting sqref="F29">
    <cfRule type="expression" dxfId="284" priority="434" stopIfTrue="1">
      <formula>NOT(MOD(ROW(),2))</formula>
    </cfRule>
  </conditionalFormatting>
  <conditionalFormatting sqref="F29">
    <cfRule type="expression" dxfId="283" priority="433" stopIfTrue="1">
      <formula>NOT(MOD(ROW(),2))</formula>
    </cfRule>
  </conditionalFormatting>
  <conditionalFormatting sqref="F30">
    <cfRule type="expression" dxfId="282" priority="432" stopIfTrue="1">
      <formula>NOT(MOD(ROW(),2))</formula>
    </cfRule>
  </conditionalFormatting>
  <conditionalFormatting sqref="F30">
    <cfRule type="expression" dxfId="281" priority="431" stopIfTrue="1">
      <formula>NOT(MOD(ROW(),2))</formula>
    </cfRule>
  </conditionalFormatting>
  <conditionalFormatting sqref="F31">
    <cfRule type="expression" dxfId="280" priority="430" stopIfTrue="1">
      <formula>NOT(MOD(ROW(),2))</formula>
    </cfRule>
  </conditionalFormatting>
  <conditionalFormatting sqref="F31">
    <cfRule type="expression" dxfId="279" priority="429" stopIfTrue="1">
      <formula>NOT(MOD(ROW(),2))</formula>
    </cfRule>
  </conditionalFormatting>
  <conditionalFormatting sqref="F32">
    <cfRule type="expression" dxfId="278" priority="428" stopIfTrue="1">
      <formula>NOT(MOD(ROW(),2))</formula>
    </cfRule>
  </conditionalFormatting>
  <conditionalFormatting sqref="F32">
    <cfRule type="expression" dxfId="277" priority="427" stopIfTrue="1">
      <formula>NOT(MOD(ROW(),2))</formula>
    </cfRule>
  </conditionalFormatting>
  <conditionalFormatting sqref="F33">
    <cfRule type="expression" dxfId="276" priority="426" stopIfTrue="1">
      <formula>NOT(MOD(ROW(),2))</formula>
    </cfRule>
  </conditionalFormatting>
  <conditionalFormatting sqref="F33">
    <cfRule type="expression" dxfId="275" priority="425" stopIfTrue="1">
      <formula>NOT(MOD(ROW(),2))</formula>
    </cfRule>
  </conditionalFormatting>
  <conditionalFormatting sqref="F34">
    <cfRule type="expression" dxfId="274" priority="424" stopIfTrue="1">
      <formula>NOT(MOD(ROW(),2))</formula>
    </cfRule>
  </conditionalFormatting>
  <conditionalFormatting sqref="F34">
    <cfRule type="expression" dxfId="273" priority="423" stopIfTrue="1">
      <formula>NOT(MOD(ROW(),2))</formula>
    </cfRule>
  </conditionalFormatting>
  <conditionalFormatting sqref="F25:F40">
    <cfRule type="expression" dxfId="272" priority="402" stopIfTrue="1">
      <formula>NOT(MOD(ROW(),2))</formula>
    </cfRule>
  </conditionalFormatting>
  <conditionalFormatting sqref="F25:F40">
    <cfRule type="expression" dxfId="271" priority="401" stopIfTrue="1">
      <formula>NOT(MOD(ROW(),2))</formula>
    </cfRule>
  </conditionalFormatting>
  <conditionalFormatting sqref="F41:F44">
    <cfRule type="expression" dxfId="270" priority="400" stopIfTrue="1">
      <formula>NOT(MOD(ROW(),2))</formula>
    </cfRule>
  </conditionalFormatting>
  <conditionalFormatting sqref="F41:F44">
    <cfRule type="expression" dxfId="269" priority="399" stopIfTrue="1">
      <formula>NOT(MOD(ROW(),2))</formula>
    </cfRule>
  </conditionalFormatting>
  <conditionalFormatting sqref="F45:F49">
    <cfRule type="expression" dxfId="268" priority="398" stopIfTrue="1">
      <formula>NOT(MOD(ROW(),2))</formula>
    </cfRule>
  </conditionalFormatting>
  <conditionalFormatting sqref="F45:F49">
    <cfRule type="expression" dxfId="267" priority="397" stopIfTrue="1">
      <formula>NOT(MOD(ROW(),2))</formula>
    </cfRule>
  </conditionalFormatting>
  <conditionalFormatting sqref="F18">
    <cfRule type="expression" dxfId="266" priority="360" stopIfTrue="1">
      <formula>NOT(MOD(ROW(),2))</formula>
    </cfRule>
  </conditionalFormatting>
  <conditionalFormatting sqref="F18">
    <cfRule type="expression" dxfId="265" priority="359" stopIfTrue="1">
      <formula>NOT(MOD(ROW(),2))</formula>
    </cfRule>
  </conditionalFormatting>
  <conditionalFormatting sqref="F17">
    <cfRule type="expression" dxfId="264" priority="357" stopIfTrue="1">
      <formula>NOT(MOD(ROW(),2))</formula>
    </cfRule>
  </conditionalFormatting>
  <conditionalFormatting sqref="F17">
    <cfRule type="expression" dxfId="263" priority="356" stopIfTrue="1">
      <formula>NOT(MOD(ROW(),2))</formula>
    </cfRule>
  </conditionalFormatting>
  <conditionalFormatting sqref="F19">
    <cfRule type="expression" dxfId="262" priority="351" stopIfTrue="1">
      <formula>NOT(MOD(ROW(),2))</formula>
    </cfRule>
  </conditionalFormatting>
  <conditionalFormatting sqref="F19">
    <cfRule type="expression" dxfId="261" priority="350" stopIfTrue="1">
      <formula>NOT(MOD(ROW(),2))</formula>
    </cfRule>
  </conditionalFormatting>
  <conditionalFormatting sqref="F23">
    <cfRule type="expression" dxfId="260" priority="339" stopIfTrue="1">
      <formula>NOT(MOD(ROW(),2))</formula>
    </cfRule>
  </conditionalFormatting>
  <conditionalFormatting sqref="F23">
    <cfRule type="expression" dxfId="259" priority="338" stopIfTrue="1">
      <formula>NOT(MOD(ROW(),2))</formula>
    </cfRule>
  </conditionalFormatting>
  <conditionalFormatting sqref="F22">
    <cfRule type="expression" dxfId="258" priority="322" stopIfTrue="1">
      <formula>NOT(MOD(ROW(),2))</formula>
    </cfRule>
    <cfRule type="expression" dxfId="257" priority="323" stopIfTrue="1">
      <formula>NOT(MOD(ROW(),2))</formula>
    </cfRule>
  </conditionalFormatting>
  <conditionalFormatting sqref="F21">
    <cfRule type="expression" dxfId="256" priority="316" stopIfTrue="1">
      <formula>NOT(MOD(ROW(),2))</formula>
    </cfRule>
  </conditionalFormatting>
  <conditionalFormatting sqref="F21">
    <cfRule type="expression" dxfId="255" priority="315" stopIfTrue="1">
      <formula>NOT(MOD(ROW(),2))</formula>
    </cfRule>
  </conditionalFormatting>
  <conditionalFormatting sqref="F20">
    <cfRule type="expression" dxfId="254" priority="311" stopIfTrue="1">
      <formula>NOT(MOD(ROW(),2))</formula>
    </cfRule>
  </conditionalFormatting>
  <conditionalFormatting sqref="F20">
    <cfRule type="expression" dxfId="253" priority="310" stopIfTrue="1">
      <formula>NOT(MOD(ROW(),2))</formula>
    </cfRule>
  </conditionalFormatting>
  <conditionalFormatting sqref="F15">
    <cfRule type="expression" dxfId="252" priority="290" stopIfTrue="1">
      <formula>NOT(MOD(ROW(),2))</formula>
    </cfRule>
    <cfRule type="expression" dxfId="251" priority="291" stopIfTrue="1">
      <formula>NOT(MOD(ROW(),2))</formula>
    </cfRule>
  </conditionalFormatting>
  <conditionalFormatting sqref="D15:D19">
    <cfRule type="expression" dxfId="250" priority="285" stopIfTrue="1">
      <formula>NOT(MOD(ROW(),2))</formula>
    </cfRule>
    <cfRule type="expression" dxfId="249" priority="286" stopIfTrue="1">
      <formula>NOT(MOD(ROW(),2))</formula>
    </cfRule>
  </conditionalFormatting>
  <conditionalFormatting sqref="D20:D41">
    <cfRule type="expression" dxfId="248" priority="283" stopIfTrue="1">
      <formula>NOT(MOD(ROW(),2))</formula>
    </cfRule>
    <cfRule type="expression" dxfId="247" priority="284" stopIfTrue="1">
      <formula>NOT(MOD(ROW(),2))</formula>
    </cfRule>
  </conditionalFormatting>
  <conditionalFormatting sqref="B67">
    <cfRule type="expression" dxfId="246" priority="26" stopIfTrue="1">
      <formula>NOT(MOD(ROW(),2))</formula>
    </cfRule>
  </conditionalFormatting>
  <conditionalFormatting sqref="B67">
    <cfRule type="expression" dxfId="245" priority="25" stopIfTrue="1">
      <formula>NOT(MOD(ROW(),2))</formula>
    </cfRule>
  </conditionalFormatting>
  <conditionalFormatting sqref="G67">
    <cfRule type="expression" dxfId="244" priority="24" stopIfTrue="1">
      <formula>NOT(MOD(ROW(),2))</formula>
    </cfRule>
  </conditionalFormatting>
  <conditionalFormatting sqref="G67">
    <cfRule type="expression" dxfId="243" priority="23" stopIfTrue="1">
      <formula>NOT(MOD(ROW(),2))</formula>
    </cfRule>
  </conditionalFormatting>
  <conditionalFormatting sqref="C6:D6">
    <cfRule type="expression" dxfId="242" priority="22" stopIfTrue="1">
      <formula>NOT(MOD(ROW(),2))</formula>
    </cfRule>
  </conditionalFormatting>
  <conditionalFormatting sqref="C6:D6">
    <cfRule type="expression" dxfId="241" priority="21" stopIfTrue="1">
      <formula>NOT(MOD(ROW(),2))</formula>
    </cfRule>
  </conditionalFormatting>
  <conditionalFormatting sqref="C7:D7">
    <cfRule type="expression" dxfId="240" priority="20" stopIfTrue="1">
      <formula>NOT(MOD(ROW(),2))</formula>
    </cfRule>
  </conditionalFormatting>
  <conditionalFormatting sqref="C7:D7">
    <cfRule type="expression" dxfId="239" priority="19" stopIfTrue="1">
      <formula>NOT(MOD(ROW(),2))</formula>
    </cfRule>
  </conditionalFormatting>
  <conditionalFormatting sqref="B8:B9">
    <cfRule type="expression" dxfId="238" priority="18" stopIfTrue="1">
      <formula>NOT(MOD(ROW(),2))</formula>
    </cfRule>
  </conditionalFormatting>
  <conditionalFormatting sqref="B8:B9">
    <cfRule type="expression" dxfId="237" priority="17" stopIfTrue="1">
      <formula>NOT(MOD(ROW(),2))</formula>
    </cfRule>
  </conditionalFormatting>
  <conditionalFormatting sqref="C8:D8">
    <cfRule type="expression" dxfId="236" priority="16" stopIfTrue="1">
      <formula>NOT(MOD(ROW(),2))</formula>
    </cfRule>
  </conditionalFormatting>
  <conditionalFormatting sqref="C8:D8">
    <cfRule type="expression" dxfId="235" priority="15" stopIfTrue="1">
      <formula>NOT(MOD(ROW(),2))</formula>
    </cfRule>
  </conditionalFormatting>
  <conditionalFormatting sqref="C9:D9">
    <cfRule type="expression" dxfId="234" priority="14" stopIfTrue="1">
      <formula>NOT(MOD(ROW(),2))</formula>
    </cfRule>
  </conditionalFormatting>
  <conditionalFormatting sqref="C9:D9">
    <cfRule type="expression" dxfId="233" priority="13" stopIfTrue="1">
      <formula>NOT(MOD(ROW(),2))</formula>
    </cfRule>
  </conditionalFormatting>
  <conditionalFormatting sqref="B10:B11">
    <cfRule type="expression" dxfId="232" priority="12" stopIfTrue="1">
      <formula>NOT(MOD(ROW(),2))</formula>
    </cfRule>
  </conditionalFormatting>
  <conditionalFormatting sqref="B10:B11">
    <cfRule type="expression" dxfId="231" priority="11" stopIfTrue="1">
      <formula>NOT(MOD(ROW(),2))</formula>
    </cfRule>
  </conditionalFormatting>
  <conditionalFormatting sqref="C10:D10">
    <cfRule type="expression" dxfId="230" priority="10" stopIfTrue="1">
      <formula>NOT(MOD(ROW(),2))</formula>
    </cfRule>
  </conditionalFormatting>
  <conditionalFormatting sqref="C10:D10">
    <cfRule type="expression" dxfId="229" priority="9" stopIfTrue="1">
      <formula>NOT(MOD(ROW(),2))</formula>
    </cfRule>
  </conditionalFormatting>
  <conditionalFormatting sqref="C11:D11">
    <cfRule type="expression" dxfId="228" priority="8" stopIfTrue="1">
      <formula>NOT(MOD(ROW(),2))</formula>
    </cfRule>
  </conditionalFormatting>
  <conditionalFormatting sqref="C11:D11">
    <cfRule type="expression" dxfId="227" priority="7" stopIfTrue="1">
      <formula>NOT(MOD(ROW(),2))</formula>
    </cfRule>
  </conditionalFormatting>
  <conditionalFormatting sqref="F24">
    <cfRule type="expression" dxfId="226" priority="3" stopIfTrue="1">
      <formula>NOT(MOD(ROW(),2))</formula>
    </cfRule>
    <cfRule type="expression" dxfId="225" priority="4" stopIfTrue="1">
      <formula>NOT(MOD(ROW(),2))</formula>
    </cfRule>
  </conditionalFormatting>
  <conditionalFormatting sqref="G65">
    <cfRule type="expression" dxfId="224" priority="2" stopIfTrue="1">
      <formula>NOT(MOD(ROW(),2))</formula>
    </cfRule>
  </conditionalFormatting>
  <conditionalFormatting sqref="G65">
    <cfRule type="expression" dxfId="223" priority="1" stopIfTrue="1">
      <formula>NOT(MOD(ROW(),2))</formula>
    </cfRule>
  </conditionalFormatting>
  <dataValidations count="1">
    <dataValidation type="list" allowBlank="1" showInputMessage="1" showErrorMessage="1" sqref="D14:D50 E50">
      <formula1>Noms</formula1>
    </dataValidation>
  </dataValidations>
  <hyperlinks>
    <hyperlink ref="B65:F65" location="'Compétiteurs 1 &amp; 2'!A1" display="'Compétiteurs 1 &amp; 2'!A1"/>
    <hyperlink ref="Q3:S3" location="'Tour par tour réalisé'!A1" display="Mise à jour des temps réalisés"/>
    <hyperlink ref="B66:F66" location="'Compétiteurs 3 &amp; 4'!A1" display="'Compétiteurs 3 &amp; 4'!A1"/>
    <hyperlink ref="G66:M66" location="'Compétiteurs 3 &amp; 4'!A1" display="'Compétiteurs 3 &amp; 4'!A1"/>
    <hyperlink ref="B67:F67" location="'Compétiteurs 5 &amp; 6'!A1" display="'Compétiteurs 5 &amp; 6'!A1"/>
    <hyperlink ref="G67:M67" location="'Compétiteurs 5 &amp; 6'!A1" display="'Compétiteurs 5 &amp; 6'!A1"/>
    <hyperlink ref="G65:M65" location="'Compétiteurs 1 &amp; 2'!A1" display="'Compétiteurs 1 &amp; 2'!A1"/>
  </hyperlinks>
  <printOptions horizontalCentered="1" verticalCentered="1"/>
  <pageMargins left="0.23622047244094491" right="0.23622047244094491" top="0.35433070866141736" bottom="0.35433070866141736" header="0" footer="0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102F2C80-3593-4657-B625-3D3829594894}">
            <xm:f>AND(MOD(ROW(),2)=0,AND(OR('Tour par tour réalisé'!$H3=0,'Tour par tour réalisé'!$J3=0)),2,1)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30" id="{CD481690-9AE3-4541-8084-7DD299565AB6}">
            <xm:f>AND(MOD(ROW(),2)=1,AND(OR('Tour par tour réalisé'!$H3&gt;0,'Tour par tour réalisé'!$J3&gt;0)),2,1)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14:cfRule type="expression" priority="31" stopIfTrue="1" id="{F9D3877B-4EFE-47A5-A8AC-BCE9926013AB}">
            <xm:f>AND(MOD(ROW(),2)=0,AND(OR('Tour par tour réalisé'!$H3&gt;0,'Tour par tour réalisé'!$J3&gt;0)),2,1)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E14:E49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E14" sqref="E14"/>
    </sheetView>
  </sheetViews>
  <sheetFormatPr baseColWidth="10" defaultRowHeight="16.5"/>
  <cols>
    <col min="1" max="1" width="8.375" customWidth="1"/>
    <col min="9" max="9" width="3.875" customWidth="1"/>
    <col min="11" max="11" width="3.5" customWidth="1"/>
  </cols>
  <sheetData>
    <row r="1" spans="1:13">
      <c r="A1" s="168" t="s">
        <v>45</v>
      </c>
      <c r="B1" s="168"/>
      <c r="C1" s="168"/>
      <c r="D1" s="168"/>
      <c r="E1" s="168"/>
      <c r="F1" s="168"/>
      <c r="G1" s="168"/>
      <c r="H1" s="168"/>
    </row>
    <row r="2" spans="1:13" ht="43.5" customHeight="1">
      <c r="A2" s="101" t="s">
        <v>27</v>
      </c>
      <c r="B2" s="101" t="s">
        <v>9</v>
      </c>
      <c r="C2" s="101" t="s">
        <v>1</v>
      </c>
      <c r="D2" s="101" t="s">
        <v>40</v>
      </c>
      <c r="E2" s="101" t="s">
        <v>41</v>
      </c>
      <c r="F2" s="101" t="s">
        <v>46</v>
      </c>
      <c r="G2" s="101" t="s">
        <v>47</v>
      </c>
      <c r="H2" s="102" t="s">
        <v>48</v>
      </c>
      <c r="I2" s="97" t="s">
        <v>44</v>
      </c>
      <c r="J2" s="102" t="s">
        <v>43</v>
      </c>
      <c r="L2" s="169" t="s">
        <v>50</v>
      </c>
      <c r="M2" s="169"/>
    </row>
    <row r="3" spans="1:13" ht="16.5" customHeight="1">
      <c r="A3" s="98">
        <v>1</v>
      </c>
      <c r="B3" s="99" t="s">
        <v>42</v>
      </c>
      <c r="C3" s="99">
        <f>+Tableau!D14</f>
        <v>0</v>
      </c>
      <c r="D3" s="127"/>
      <c r="E3" s="127"/>
      <c r="F3" s="127"/>
      <c r="G3" s="127"/>
      <c r="H3" s="100">
        <f>SUM(D3:G3)</f>
        <v>0</v>
      </c>
      <c r="J3" s="120"/>
    </row>
    <row r="4" spans="1:13" ht="16.5" customHeight="1">
      <c r="A4" s="92">
        <v>2</v>
      </c>
      <c r="B4" s="93" t="s">
        <v>12</v>
      </c>
      <c r="C4" s="93">
        <f>+Tableau!D15</f>
        <v>0</v>
      </c>
      <c r="D4" s="128"/>
      <c r="E4" s="128"/>
      <c r="F4" s="128"/>
      <c r="G4" s="128"/>
      <c r="H4" s="94">
        <f>SUM(D4:G4)</f>
        <v>0</v>
      </c>
      <c r="J4" s="121"/>
    </row>
    <row r="5" spans="1:13" ht="16.5" customHeight="1">
      <c r="A5" s="90">
        <v>3</v>
      </c>
      <c r="B5" s="91" t="s">
        <v>42</v>
      </c>
      <c r="C5" s="91">
        <f>+Tableau!D16</f>
        <v>0</v>
      </c>
      <c r="D5" s="127"/>
      <c r="E5" s="127"/>
      <c r="F5" s="127"/>
      <c r="G5" s="127"/>
      <c r="H5" s="95">
        <f>SUM(D5:G5)</f>
        <v>0</v>
      </c>
      <c r="J5" s="120"/>
    </row>
    <row r="6" spans="1:13" ht="16.5" customHeight="1">
      <c r="A6" s="92">
        <v>4</v>
      </c>
      <c r="B6" s="93" t="s">
        <v>12</v>
      </c>
      <c r="C6" s="93">
        <f>+Tableau!D17</f>
        <v>0</v>
      </c>
      <c r="D6" s="128"/>
      <c r="E6" s="128"/>
      <c r="F6" s="128"/>
      <c r="G6" s="128"/>
      <c r="H6" s="96">
        <f>SUM(D6:G6)</f>
        <v>0</v>
      </c>
      <c r="J6" s="121"/>
    </row>
    <row r="7" spans="1:13">
      <c r="A7" s="90">
        <v>5</v>
      </c>
      <c r="B7" s="91" t="s">
        <v>42</v>
      </c>
      <c r="C7" s="91">
        <f>+Tableau!D18</f>
        <v>0</v>
      </c>
      <c r="D7" s="127"/>
      <c r="E7" s="127"/>
      <c r="F7" s="127"/>
      <c r="G7" s="127"/>
      <c r="H7" s="95">
        <f t="shared" ref="H7:H31" si="0">SUM(D7:G7)</f>
        <v>0</v>
      </c>
      <c r="J7" s="122"/>
    </row>
    <row r="8" spans="1:13">
      <c r="A8" s="92">
        <v>6</v>
      </c>
      <c r="B8" s="93" t="s">
        <v>12</v>
      </c>
      <c r="C8" s="93">
        <f>+Tableau!D19</f>
        <v>0</v>
      </c>
      <c r="D8" s="128"/>
      <c r="E8" s="128"/>
      <c r="F8" s="128"/>
      <c r="G8" s="128"/>
      <c r="H8" s="96">
        <f t="shared" si="0"/>
        <v>0</v>
      </c>
      <c r="J8" s="121"/>
    </row>
    <row r="9" spans="1:13">
      <c r="A9" s="90">
        <v>7</v>
      </c>
      <c r="B9" s="91" t="s">
        <v>42</v>
      </c>
      <c r="C9" s="91">
        <f>+Tableau!D20</f>
        <v>0</v>
      </c>
      <c r="D9" s="118"/>
      <c r="E9" s="118"/>
      <c r="F9" s="118"/>
      <c r="G9" s="118"/>
      <c r="H9" s="95">
        <f t="shared" si="0"/>
        <v>0</v>
      </c>
      <c r="J9" s="127"/>
    </row>
    <row r="10" spans="1:13">
      <c r="A10" s="92">
        <v>8</v>
      </c>
      <c r="B10" s="93" t="s">
        <v>12</v>
      </c>
      <c r="C10" s="93">
        <f>+Tableau!D21</f>
        <v>0</v>
      </c>
      <c r="D10" s="119"/>
      <c r="E10" s="119"/>
      <c r="F10" s="119"/>
      <c r="G10" s="119"/>
      <c r="H10" s="96">
        <f t="shared" si="0"/>
        <v>0</v>
      </c>
      <c r="J10" s="128"/>
    </row>
    <row r="11" spans="1:13">
      <c r="A11" s="90">
        <v>9</v>
      </c>
      <c r="B11" s="91" t="s">
        <v>42</v>
      </c>
      <c r="C11" s="91">
        <f>+Tableau!D22</f>
        <v>0</v>
      </c>
      <c r="D11" s="118"/>
      <c r="E11" s="118"/>
      <c r="F11" s="118"/>
      <c r="G11" s="118"/>
      <c r="H11" s="95">
        <f t="shared" si="0"/>
        <v>0</v>
      </c>
      <c r="J11" s="127"/>
    </row>
    <row r="12" spans="1:13">
      <c r="A12" s="92">
        <v>10</v>
      </c>
      <c r="B12" s="93" t="s">
        <v>12</v>
      </c>
      <c r="C12" s="93">
        <f>+Tableau!D23</f>
        <v>0</v>
      </c>
      <c r="D12" s="119"/>
      <c r="E12" s="119"/>
      <c r="F12" s="119"/>
      <c r="G12" s="119"/>
      <c r="H12" s="96">
        <f t="shared" si="0"/>
        <v>0</v>
      </c>
      <c r="J12" s="123"/>
    </row>
    <row r="13" spans="1:13">
      <c r="A13" s="90">
        <v>11</v>
      </c>
      <c r="B13" s="91" t="s">
        <v>42</v>
      </c>
      <c r="C13" s="91">
        <f>+Tableau!D24</f>
        <v>0</v>
      </c>
      <c r="D13" s="118"/>
      <c r="E13" s="118"/>
      <c r="F13" s="118"/>
      <c r="G13" s="118"/>
      <c r="H13" s="95">
        <f t="shared" si="0"/>
        <v>0</v>
      </c>
      <c r="J13" s="122"/>
    </row>
    <row r="14" spans="1:13">
      <c r="A14" s="92">
        <v>12</v>
      </c>
      <c r="B14" s="93" t="s">
        <v>12</v>
      </c>
      <c r="C14" s="93">
        <f>+Tableau!D25</f>
        <v>0</v>
      </c>
      <c r="D14" s="119"/>
      <c r="E14" s="119"/>
      <c r="F14" s="119"/>
      <c r="G14" s="119"/>
      <c r="H14" s="96">
        <f t="shared" si="0"/>
        <v>0</v>
      </c>
      <c r="J14" s="123"/>
    </row>
    <row r="15" spans="1:13">
      <c r="A15" s="90">
        <v>13</v>
      </c>
      <c r="B15" s="91" t="s">
        <v>42</v>
      </c>
      <c r="C15" s="91">
        <f>+Tableau!D26</f>
        <v>0</v>
      </c>
      <c r="D15" s="118"/>
      <c r="E15" s="118"/>
      <c r="F15" s="118"/>
      <c r="G15" s="118"/>
      <c r="H15" s="95">
        <f t="shared" si="0"/>
        <v>0</v>
      </c>
      <c r="J15" s="122"/>
    </row>
    <row r="16" spans="1:13">
      <c r="A16" s="92">
        <v>14</v>
      </c>
      <c r="B16" s="93" t="s">
        <v>12</v>
      </c>
      <c r="C16" s="93">
        <f>+Tableau!D27</f>
        <v>0</v>
      </c>
      <c r="D16" s="119"/>
      <c r="E16" s="119"/>
      <c r="F16" s="119"/>
      <c r="G16" s="119"/>
      <c r="H16" s="96">
        <f t="shared" si="0"/>
        <v>0</v>
      </c>
      <c r="J16" s="123"/>
    </row>
    <row r="17" spans="1:10">
      <c r="A17" s="90">
        <v>15</v>
      </c>
      <c r="B17" s="91" t="s">
        <v>42</v>
      </c>
      <c r="C17" s="91">
        <f>+Tableau!D28</f>
        <v>0</v>
      </c>
      <c r="D17" s="118"/>
      <c r="E17" s="118"/>
      <c r="F17" s="118"/>
      <c r="G17" s="118"/>
      <c r="H17" s="95">
        <f t="shared" si="0"/>
        <v>0</v>
      </c>
      <c r="J17" s="122"/>
    </row>
    <row r="18" spans="1:10">
      <c r="A18" s="92">
        <v>16</v>
      </c>
      <c r="B18" s="93" t="s">
        <v>12</v>
      </c>
      <c r="C18" s="93">
        <f>+Tableau!D29</f>
        <v>0</v>
      </c>
      <c r="D18" s="119"/>
      <c r="E18" s="119"/>
      <c r="F18" s="119"/>
      <c r="G18" s="119"/>
      <c r="H18" s="96">
        <f t="shared" si="0"/>
        <v>0</v>
      </c>
      <c r="J18" s="123"/>
    </row>
    <row r="19" spans="1:10">
      <c r="A19" s="90">
        <v>17</v>
      </c>
      <c r="B19" s="91" t="s">
        <v>42</v>
      </c>
      <c r="C19" s="91">
        <f>+Tableau!D30</f>
        <v>0</v>
      </c>
      <c r="D19" s="118"/>
      <c r="E19" s="118"/>
      <c r="F19" s="118"/>
      <c r="G19" s="118"/>
      <c r="H19" s="95">
        <f t="shared" si="0"/>
        <v>0</v>
      </c>
      <c r="J19" s="122"/>
    </row>
    <row r="20" spans="1:10">
      <c r="A20" s="92">
        <v>18</v>
      </c>
      <c r="B20" s="93" t="s">
        <v>12</v>
      </c>
      <c r="C20" s="93">
        <f>+Tableau!D31</f>
        <v>0</v>
      </c>
      <c r="D20" s="119"/>
      <c r="E20" s="119"/>
      <c r="F20" s="119"/>
      <c r="G20" s="119"/>
      <c r="H20" s="96">
        <f t="shared" si="0"/>
        <v>0</v>
      </c>
      <c r="J20" s="123"/>
    </row>
    <row r="21" spans="1:10">
      <c r="A21" s="90">
        <v>19</v>
      </c>
      <c r="B21" s="91" t="s">
        <v>42</v>
      </c>
      <c r="C21" s="91">
        <f>+Tableau!D32</f>
        <v>0</v>
      </c>
      <c r="D21" s="118"/>
      <c r="E21" s="118"/>
      <c r="F21" s="118"/>
      <c r="G21" s="118"/>
      <c r="H21" s="95">
        <f t="shared" si="0"/>
        <v>0</v>
      </c>
      <c r="J21" s="122"/>
    </row>
    <row r="22" spans="1:10">
      <c r="A22" s="92">
        <v>20</v>
      </c>
      <c r="B22" s="93" t="s">
        <v>12</v>
      </c>
      <c r="C22" s="93">
        <f>+Tableau!D33</f>
        <v>0</v>
      </c>
      <c r="D22" s="119"/>
      <c r="E22" s="119"/>
      <c r="F22" s="119"/>
      <c r="G22" s="119"/>
      <c r="H22" s="96">
        <f t="shared" si="0"/>
        <v>0</v>
      </c>
      <c r="J22" s="123"/>
    </row>
    <row r="23" spans="1:10">
      <c r="A23" s="90">
        <v>21</v>
      </c>
      <c r="B23" s="91" t="s">
        <v>42</v>
      </c>
      <c r="C23" s="91">
        <f>+Tableau!D34</f>
        <v>0</v>
      </c>
      <c r="D23" s="118"/>
      <c r="E23" s="118"/>
      <c r="F23" s="118"/>
      <c r="G23" s="118"/>
      <c r="H23" s="95">
        <f t="shared" si="0"/>
        <v>0</v>
      </c>
      <c r="J23" s="122"/>
    </row>
    <row r="24" spans="1:10">
      <c r="A24" s="92">
        <v>22</v>
      </c>
      <c r="B24" s="93" t="s">
        <v>12</v>
      </c>
      <c r="C24" s="93">
        <f>+Tableau!D35</f>
        <v>0</v>
      </c>
      <c r="D24" s="119"/>
      <c r="E24" s="119"/>
      <c r="F24" s="119"/>
      <c r="G24" s="119"/>
      <c r="H24" s="96">
        <f t="shared" si="0"/>
        <v>0</v>
      </c>
      <c r="J24" s="123"/>
    </row>
    <row r="25" spans="1:10">
      <c r="A25" s="90">
        <v>23</v>
      </c>
      <c r="B25" s="91" t="s">
        <v>42</v>
      </c>
      <c r="C25" s="91">
        <f>+Tableau!D36</f>
        <v>0</v>
      </c>
      <c r="D25" s="118"/>
      <c r="E25" s="118"/>
      <c r="F25" s="118"/>
      <c r="G25" s="118"/>
      <c r="H25" s="95">
        <f t="shared" si="0"/>
        <v>0</v>
      </c>
      <c r="J25" s="122"/>
    </row>
    <row r="26" spans="1:10">
      <c r="A26" s="92">
        <v>24</v>
      </c>
      <c r="B26" s="93" t="s">
        <v>12</v>
      </c>
      <c r="C26" s="93">
        <f>+Tableau!D37</f>
        <v>0</v>
      </c>
      <c r="D26" s="119"/>
      <c r="E26" s="119"/>
      <c r="F26" s="119"/>
      <c r="G26" s="119"/>
      <c r="H26" s="96">
        <f t="shared" si="0"/>
        <v>0</v>
      </c>
      <c r="J26" s="123"/>
    </row>
    <row r="27" spans="1:10">
      <c r="A27" s="90">
        <v>25</v>
      </c>
      <c r="B27" s="91" t="s">
        <v>42</v>
      </c>
      <c r="C27" s="91">
        <f>+Tableau!D38</f>
        <v>0</v>
      </c>
      <c r="D27" s="118"/>
      <c r="E27" s="118"/>
      <c r="F27" s="118"/>
      <c r="G27" s="118"/>
      <c r="H27" s="95">
        <f t="shared" si="0"/>
        <v>0</v>
      </c>
      <c r="J27" s="122"/>
    </row>
    <row r="28" spans="1:10">
      <c r="A28" s="92">
        <v>26</v>
      </c>
      <c r="B28" s="93" t="s">
        <v>12</v>
      </c>
      <c r="C28" s="93">
        <f>+Tableau!D39</f>
        <v>0</v>
      </c>
      <c r="D28" s="119"/>
      <c r="E28" s="119"/>
      <c r="F28" s="119"/>
      <c r="G28" s="119"/>
      <c r="H28" s="96">
        <f t="shared" si="0"/>
        <v>0</v>
      </c>
      <c r="J28" s="123"/>
    </row>
    <row r="29" spans="1:10">
      <c r="A29" s="90">
        <v>27</v>
      </c>
      <c r="B29" s="91" t="s">
        <v>42</v>
      </c>
      <c r="C29" s="91">
        <f>+Tableau!D40</f>
        <v>0</v>
      </c>
      <c r="D29" s="118"/>
      <c r="E29" s="118"/>
      <c r="F29" s="118"/>
      <c r="G29" s="118"/>
      <c r="H29" s="95">
        <f t="shared" si="0"/>
        <v>0</v>
      </c>
      <c r="J29" s="122"/>
    </row>
    <row r="30" spans="1:10">
      <c r="A30" s="92">
        <v>28</v>
      </c>
      <c r="B30" s="93" t="s">
        <v>12</v>
      </c>
      <c r="C30" s="93">
        <f>+Tableau!D41</f>
        <v>0</v>
      </c>
      <c r="D30" s="119"/>
      <c r="E30" s="119"/>
      <c r="F30" s="119"/>
      <c r="G30" s="119"/>
      <c r="H30" s="96">
        <f t="shared" si="0"/>
        <v>0</v>
      </c>
      <c r="J30" s="123"/>
    </row>
    <row r="31" spans="1:10">
      <c r="A31" s="90">
        <v>29</v>
      </c>
      <c r="B31" s="91" t="s">
        <v>42</v>
      </c>
      <c r="C31" s="91">
        <f>+Tableau!D42</f>
        <v>0</v>
      </c>
      <c r="D31" s="118"/>
      <c r="E31" s="118"/>
      <c r="F31" s="118"/>
      <c r="G31" s="118"/>
      <c r="H31" s="95">
        <f t="shared" si="0"/>
        <v>0</v>
      </c>
      <c r="J31" s="122"/>
    </row>
    <row r="32" spans="1:10">
      <c r="A32" s="92">
        <v>30</v>
      </c>
      <c r="B32" s="93" t="s">
        <v>12</v>
      </c>
      <c r="C32" s="93">
        <f>+Tableau!D43</f>
        <v>0</v>
      </c>
      <c r="D32" s="119"/>
      <c r="E32" s="119"/>
      <c r="F32" s="119"/>
      <c r="G32" s="119"/>
      <c r="H32" s="96">
        <f t="shared" ref="H32:H37" si="1">SUM(D32:G32)</f>
        <v>0</v>
      </c>
      <c r="J32" s="123"/>
    </row>
    <row r="33" spans="1:10">
      <c r="A33" s="90">
        <v>31</v>
      </c>
      <c r="B33" s="91" t="s">
        <v>42</v>
      </c>
      <c r="C33" s="91">
        <f>+Tableau!D44</f>
        <v>0</v>
      </c>
      <c r="D33" s="118"/>
      <c r="E33" s="118"/>
      <c r="F33" s="118"/>
      <c r="G33" s="118"/>
      <c r="H33" s="95">
        <f t="shared" si="1"/>
        <v>0</v>
      </c>
      <c r="J33" s="122"/>
    </row>
    <row r="34" spans="1:10">
      <c r="A34" s="92">
        <v>32</v>
      </c>
      <c r="B34" s="93" t="s">
        <v>12</v>
      </c>
      <c r="C34" s="93">
        <f>+Tableau!D45</f>
        <v>0</v>
      </c>
      <c r="D34" s="119"/>
      <c r="E34" s="119"/>
      <c r="F34" s="119"/>
      <c r="G34" s="119"/>
      <c r="H34" s="96">
        <f t="shared" si="1"/>
        <v>0</v>
      </c>
      <c r="J34" s="123"/>
    </row>
    <row r="35" spans="1:10">
      <c r="A35" s="90">
        <v>33</v>
      </c>
      <c r="B35" s="91" t="s">
        <v>42</v>
      </c>
      <c r="C35" s="91">
        <f>+Tableau!D46</f>
        <v>0</v>
      </c>
      <c r="D35" s="118"/>
      <c r="E35" s="118"/>
      <c r="F35" s="118"/>
      <c r="G35" s="118"/>
      <c r="H35" s="95">
        <f t="shared" si="1"/>
        <v>0</v>
      </c>
      <c r="J35" s="122"/>
    </row>
    <row r="36" spans="1:10">
      <c r="A36" s="92">
        <v>34</v>
      </c>
      <c r="B36" s="93" t="s">
        <v>12</v>
      </c>
      <c r="C36" s="93">
        <f>+Tableau!D47</f>
        <v>0</v>
      </c>
      <c r="D36" s="119"/>
      <c r="E36" s="119"/>
      <c r="F36" s="119"/>
      <c r="G36" s="119"/>
      <c r="H36" s="96">
        <f t="shared" si="1"/>
        <v>0</v>
      </c>
      <c r="J36" s="123"/>
    </row>
    <row r="37" spans="1:10">
      <c r="A37" s="90">
        <v>35</v>
      </c>
      <c r="B37" s="91" t="s">
        <v>42</v>
      </c>
      <c r="C37" s="91">
        <f>+Tableau!D48</f>
        <v>0</v>
      </c>
      <c r="D37" s="118"/>
      <c r="E37" s="118"/>
      <c r="F37" s="118"/>
      <c r="G37" s="118"/>
      <c r="H37" s="95">
        <f t="shared" si="1"/>
        <v>0</v>
      </c>
      <c r="J37" s="122"/>
    </row>
  </sheetData>
  <sheetProtection password="E584" sheet="1" objects="1" scenarios="1" selectLockedCells="1"/>
  <mergeCells count="2">
    <mergeCell ref="A1:H1"/>
    <mergeCell ref="L2:M2"/>
  </mergeCells>
  <hyperlinks>
    <hyperlink ref="L2:M2" location="Tableau!A1" display="Retour tableau principal"/>
  </hyperlink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J4" sqref="J4:K4"/>
    </sheetView>
  </sheetViews>
  <sheetFormatPr baseColWidth="10" defaultRowHeight="16.5"/>
  <sheetData>
    <row r="1" spans="1:11">
      <c r="A1" s="173" t="s">
        <v>29</v>
      </c>
      <c r="B1" s="174"/>
      <c r="C1" s="174"/>
      <c r="D1" s="174"/>
      <c r="E1" s="174"/>
      <c r="F1" s="174"/>
      <c r="G1" s="174"/>
      <c r="H1" s="175"/>
    </row>
    <row r="2" spans="1:11" ht="17.25" thickBot="1">
      <c r="A2" s="176"/>
      <c r="B2" s="177"/>
      <c r="C2" s="177"/>
      <c r="D2" s="177"/>
      <c r="E2" s="177"/>
      <c r="F2" s="177"/>
      <c r="G2" s="177"/>
      <c r="H2" s="178"/>
    </row>
    <row r="3" spans="1:11" ht="18">
      <c r="A3" s="170" t="str">
        <f>IF(Tableau!$B$6=0,"",Tableau!$B$6)</f>
        <v/>
      </c>
      <c r="B3" s="171"/>
      <c r="C3" s="171"/>
      <c r="D3" s="171"/>
      <c r="E3" s="171" t="str">
        <f>IF(Tableau!$B$7=0,"",Tableau!$B$7)</f>
        <v/>
      </c>
      <c r="F3" s="171"/>
      <c r="G3" s="171"/>
      <c r="H3" s="172"/>
    </row>
    <row r="4" spans="1:11" ht="33">
      <c r="A4" s="32" t="s">
        <v>26</v>
      </c>
      <c r="B4" s="106" t="s">
        <v>69</v>
      </c>
      <c r="C4" s="33" t="s">
        <v>2</v>
      </c>
      <c r="D4" s="33" t="s">
        <v>28</v>
      </c>
      <c r="E4" s="33" t="s">
        <v>26</v>
      </c>
      <c r="F4" s="106" t="s">
        <v>69</v>
      </c>
      <c r="G4" s="33" t="s">
        <v>2</v>
      </c>
      <c r="H4" s="34" t="s">
        <v>28</v>
      </c>
      <c r="J4" s="169" t="s">
        <v>50</v>
      </c>
      <c r="K4" s="169"/>
    </row>
    <row r="5" spans="1:11" ht="17.25">
      <c r="A5" s="35" t="str">
        <f>IF(ISBLANK(Tableau!B6),"",1)</f>
        <v/>
      </c>
      <c r="B5" s="36" t="str">
        <f>IF(A5="Repos",IF(D6-D4-C4&lt;0,"00:00",D6-D4-C4),IF(ISERROR(INDEX(Tableau!$B$14:$AL$49,MATCH(A5,Tableau!$AB$14:$AB$49,0),2)),"",INDEX(Tableau!$B$14:$AL$49,MATCH(A5,Tableau!$AB$14:$AB$49,0),2)))</f>
        <v/>
      </c>
      <c r="C5" s="36" t="str">
        <f>IF(ISERROR(INDEX(Tableau!$B$14:$AL$49,MATCH(A5,Tableau!$AB$14:$AB$49,0),5)),"",INDEX(Tableau!$B$14:$AL$49,MATCH(A5,Tableau!$AB$14:$AB$49,0),5))</f>
        <v/>
      </c>
      <c r="D5" s="36" t="str">
        <f>IF(ISERROR(INDEX(Tableau!$B$14:$AL$49,MATCH(A5,Tableau!$AB$14:$AB$49,0),6)),"",INDEX(Tableau!$B$14:$AL$49,MATCH(A5,Tableau!$AB$14:$AB$49,0),6))</f>
        <v/>
      </c>
      <c r="E5" s="37" t="str">
        <f>IF(ISBLANK(Tableau!B7),"",1)</f>
        <v/>
      </c>
      <c r="F5" s="36" t="str">
        <f>IF(E5="Repos",IF(H6-H4-G4&lt;0,"00:00",H6-H4-G4),IF(ISERROR(INDEX(Tableau!$B$14:$AL$49,MATCH(E5,Tableau!$AD$14:$AD$49,0),2)),"",INDEX(Tableau!$B$14:$AL$49,MATCH(E5,Tableau!$AD$14:$AD$49,0),2)))</f>
        <v/>
      </c>
      <c r="G5" s="36" t="str">
        <f>IF(ISERROR(INDEX(Tableau!$B$14:$AL$49,MATCH(E5,Tableau!$AD$14:$AD$49,0),5)),"",INDEX(Tableau!$B$14:$AL$49,MATCH(E5,Tableau!$AD$14:$AD$49,0),5))</f>
        <v/>
      </c>
      <c r="H5" s="38" t="str">
        <f>IF(ISERROR(INDEX(Tableau!$B$14:$AL$49,MATCH(E5,Tableau!$AD$14:$AD$49,0),6)),"",INDEX(Tableau!$B$14:$AL$49,MATCH(E5,Tableau!$AD$14:$AD$49,0),6))</f>
        <v/>
      </c>
    </row>
    <row r="6" spans="1:11" ht="17.25">
      <c r="A6" s="35" t="str">
        <f>IF(OR(A5="Repos",A5&lt;Tableau!$H$56),IF(A5="Repos",IF(A5="Repos",A4+1,A5+1),"Repos"),"")</f>
        <v/>
      </c>
      <c r="B6" s="36" t="str">
        <f>IF(A6="Repos",IF(D7-D5-C5&lt;0,"00:00",D7-D5-C5),IF(ISERROR(INDEX(Tableau!$B$14:$AL$49,MATCH(A6,Tableau!$AB$14:$AB$49,0),2)),"",INDEX(Tableau!$B$14:$AL$49,MATCH(A6,Tableau!$AB$14:$AB$49,0),2)))</f>
        <v/>
      </c>
      <c r="C6" s="36" t="str">
        <f>IF(ISERROR(INDEX(Tableau!$B$14:$AL$49,MATCH(A6,Tableau!$AB$14:$AB$49,0),5)),"",INDEX(Tableau!$B$14:$AL$49,MATCH(A6,Tableau!$AB$14:$AB$49,0),5))</f>
        <v/>
      </c>
      <c r="D6" s="36" t="str">
        <f>IF(ISERROR(INDEX(Tableau!$B$14:$AL$49,MATCH(A6,Tableau!$AB$14:$AB$49,0),6)),"",INDEX(Tableau!$B$14:$AL$49,MATCH(A6,Tableau!$AB$14:$AB$49,0),6))</f>
        <v/>
      </c>
      <c r="E6" s="39" t="str">
        <f>IF(OR(E5="Repos",E5&lt;Tableau!$H$57),IF(E5="Repos",IF(E5="Repos",E4+1,E5+1),"Repos"),"")</f>
        <v/>
      </c>
      <c r="F6" s="36" t="str">
        <f>IF(E6="Repos",IF(H7-H5-G5&lt;0,"00:00",H7-H5-G5),IF(ISERROR(INDEX(Tableau!$B$14:$AL$49,MATCH(E6,Tableau!$AD$14:$AD$49,0),2)),"",INDEX(Tableau!$B$14:$AL$49,MATCH(E6,Tableau!$AD$14:$AD$49,0),2)))</f>
        <v/>
      </c>
      <c r="G6" s="36" t="str">
        <f>IF(ISERROR(INDEX(Tableau!$B$14:$AL$49,MATCH(E6,Tableau!$AD$14:$AD$49,0),5)),"",INDEX(Tableau!$B$14:$AL$49,MATCH(E6,Tableau!$AD$14:$AD$49,0),5))</f>
        <v/>
      </c>
      <c r="H6" s="38" t="str">
        <f>IF(ISERROR(INDEX(Tableau!$B$14:$AL$49,MATCH(E6,Tableau!$AD$14:$AD$49,0),6)),"",INDEX(Tableau!$B$14:$AL$49,MATCH(E6,Tableau!$AD$14:$AD$49,0),6))</f>
        <v/>
      </c>
    </row>
    <row r="7" spans="1:11" ht="17.25">
      <c r="A7" s="35" t="str">
        <f>IF(OR(A6="Repos",A6&lt;Tableau!$H$56),IF(A6="Repos",IF(A6="Repos",A5+1,A6+1),"Repos"),"")</f>
        <v/>
      </c>
      <c r="B7" s="36" t="str">
        <f>IF(A7="Repos",IF(D8-D6-C6&lt;0,"00:00",D8-D6-C6),IF(ISERROR(INDEX(Tableau!$B$14:$AL$49,MATCH(A7,Tableau!$AB$14:$AB$49,0),2)),"",INDEX(Tableau!$B$14:$AL$49,MATCH(A7,Tableau!$AB$14:$AB$49,0),2)))</f>
        <v/>
      </c>
      <c r="C7" s="36" t="str">
        <f>IF(ISERROR(INDEX(Tableau!$B$14:$AL$49,MATCH(A7,Tableau!$AB$14:$AB$49,0),5)),"",INDEX(Tableau!$B$14:$AL$49,MATCH(A7,Tableau!$AB$14:$AB$49,0),5))</f>
        <v/>
      </c>
      <c r="D7" s="36" t="str">
        <f>IF(ISERROR(INDEX(Tableau!$B$14:$AL$49,MATCH(A7,Tableau!$AB$14:$AB$49,0),6)),"",INDEX(Tableau!$B$14:$AL$49,MATCH(A7,Tableau!$AB$14:$AB$49,0),6))</f>
        <v/>
      </c>
      <c r="E7" s="39" t="str">
        <f>IF(OR(E6="Repos",E6&lt;Tableau!$H$57),IF(E6="Repos",IF(E6="Repos",E5+1,E6+1),"Repos"),"")</f>
        <v/>
      </c>
      <c r="F7" s="36" t="str">
        <f>IF(E7="Repos",IF(H8-H6-G6&lt;0,"00:00",H8-H6-G6),IF(ISERROR(INDEX(Tableau!$B$14:$AL$49,MATCH(E7,Tableau!$AD$14:$AD$49,0),2)),"",INDEX(Tableau!$B$14:$AL$49,MATCH(E7,Tableau!$AD$14:$AD$49,0),2)))</f>
        <v/>
      </c>
      <c r="G7" s="36" t="str">
        <f>IF(ISERROR(INDEX(Tableau!$B$14:$AL$49,MATCH(E7,Tableau!$AD$14:$AD$49,0),5)),"",INDEX(Tableau!$B$14:$AL$49,MATCH(E7,Tableau!$AD$14:$AD$49,0),5))</f>
        <v/>
      </c>
      <c r="H7" s="38" t="str">
        <f>IF(ISERROR(INDEX(Tableau!$B$14:$AL$49,MATCH(E7,Tableau!$AD$14:$AD$49,0),6)),"",INDEX(Tableau!$B$14:$AL$49,MATCH(E7,Tableau!$AD$14:$AD$49,0),6))</f>
        <v/>
      </c>
    </row>
    <row r="8" spans="1:11" ht="17.25">
      <c r="A8" s="35" t="str">
        <f>IF(OR(A7="Repos",A7&lt;Tableau!$H$56),IF(A7="Repos",IF(A7="Repos",A6+1,A7+1),"Repos"),"")</f>
        <v/>
      </c>
      <c r="B8" s="36" t="str">
        <f>IF(A8="Repos",IF(D9-D7-C7&lt;0,"00:00",D9-D7-C7),IF(ISERROR(INDEX(Tableau!$B$14:$AL$49,MATCH(A8,Tableau!$AB$14:$AB$49,0),2)),"",INDEX(Tableau!$B$14:$AL$49,MATCH(A8,Tableau!$AB$14:$AB$49,0),2)))</f>
        <v/>
      </c>
      <c r="C8" s="36" t="str">
        <f>IF(ISERROR(INDEX(Tableau!$B$14:$AL$49,MATCH(A8,Tableau!$AB$14:$AB$49,0),5)),"",INDEX(Tableau!$B$14:$AL$49,MATCH(A8,Tableau!$AB$14:$AB$49,0),5))</f>
        <v/>
      </c>
      <c r="D8" s="36" t="str">
        <f>IF(ISERROR(INDEX(Tableau!$B$14:$AL$49,MATCH(A8,Tableau!$AB$14:$AB$49,0),6)),"",INDEX(Tableau!$B$14:$AL$49,MATCH(A8,Tableau!$AB$14:$AB$49,0),6))</f>
        <v/>
      </c>
      <c r="E8" s="39" t="str">
        <f>IF(OR(E7="Repos",E7&lt;Tableau!$H$57),IF(E7="Repos",IF(E7="Repos",E6+1,E7+1),"Repos"),"")</f>
        <v/>
      </c>
      <c r="F8" s="36" t="str">
        <f>IF(E8="Repos",IF(H9-H7-G7&lt;0,"00:00",H9-H7-G7),IF(ISERROR(INDEX(Tableau!$B$14:$AL$49,MATCH(E8,Tableau!$AD$14:$AD$49,0),2)),"",INDEX(Tableau!$B$14:$AL$49,MATCH(E8,Tableau!$AD$14:$AD$49,0),2)))</f>
        <v/>
      </c>
      <c r="G8" s="36" t="str">
        <f>IF(ISERROR(INDEX(Tableau!$B$14:$AL$49,MATCH(E8,Tableau!$AD$14:$AD$49,0),5)),"",INDEX(Tableau!$B$14:$AL$49,MATCH(E8,Tableau!$AD$14:$AD$49,0),5))</f>
        <v/>
      </c>
      <c r="H8" s="38" t="str">
        <f>IF(ISERROR(INDEX(Tableau!$B$14:$AL$49,MATCH(E8,Tableau!$AD$14:$AD$49,0),6)),"",INDEX(Tableau!$B$14:$AL$49,MATCH(E8,Tableau!$AD$14:$AD$49,0),6))</f>
        <v/>
      </c>
    </row>
    <row r="9" spans="1:11" ht="17.25">
      <c r="A9" s="35" t="str">
        <f>IF(OR(A8="Repos",A8&lt;Tableau!$H$56),IF(A8="Repos",IF(A8="Repos",A7+1,A8+1),"Repos"),"")</f>
        <v/>
      </c>
      <c r="B9" s="36" t="str">
        <f>IF(A9="Repos",IF(D10-D8-C8&lt;0,"00:00",D10-D8-C8),IF(ISERROR(INDEX(Tableau!$B$14:$AL$49,MATCH(A9,Tableau!$AB$14:$AB$49,0),2)),"",INDEX(Tableau!$B$14:$AL$49,MATCH(A9,Tableau!$AB$14:$AB$49,0),2)))</f>
        <v/>
      </c>
      <c r="C9" s="36" t="str">
        <f>IF(ISERROR(INDEX(Tableau!$B$14:$AL$49,MATCH(A9,Tableau!$AB$14:$AB$49,0),5)),"",INDEX(Tableau!$B$14:$AL$49,MATCH(A9,Tableau!$AB$14:$AB$49,0),5))</f>
        <v/>
      </c>
      <c r="D9" s="36" t="str">
        <f>IF(ISERROR(INDEX(Tableau!$B$14:$AL$49,MATCH(A9,Tableau!$AB$14:$AB$49,0),6)),"",INDEX(Tableau!$B$14:$AL$49,MATCH(A9,Tableau!$AB$14:$AB$49,0),6))</f>
        <v/>
      </c>
      <c r="E9" s="39" t="str">
        <f>IF(OR(E8="Repos",E8&lt;Tableau!$H$57),IF(E8="Repos",IF(E8="Repos",E7+1,E8+1),"Repos"),"")</f>
        <v/>
      </c>
      <c r="F9" s="36" t="str">
        <f>IF(E9="Repos",IF(H10-H8-G8&lt;0,"00:00",H10-H8-G8),IF(ISERROR(INDEX(Tableau!$B$14:$AL$49,MATCH(E9,Tableau!$AD$14:$AD$49,0),2)),"",INDEX(Tableau!$B$14:$AL$49,MATCH(E9,Tableau!$AD$14:$AD$49,0),2)))</f>
        <v/>
      </c>
      <c r="G9" s="36" t="str">
        <f>IF(ISERROR(INDEX(Tableau!$B$14:$AL$49,MATCH(E9,Tableau!$AD$14:$AD$49,0),5)),"",INDEX(Tableau!$B$14:$AL$49,MATCH(E9,Tableau!$AD$14:$AD$49,0),5))</f>
        <v/>
      </c>
      <c r="H9" s="38" t="str">
        <f>IF(ISERROR(INDEX(Tableau!$B$14:$AL$49,MATCH(E9,Tableau!$AD$14:$AD$49,0),6)),"",INDEX(Tableau!$B$14:$AL$49,MATCH(E9,Tableau!$AD$14:$AD$49,0),6))</f>
        <v/>
      </c>
    </row>
    <row r="10" spans="1:11" ht="17.25">
      <c r="A10" s="35" t="str">
        <f>IF(OR(A9="Repos",A9&lt;Tableau!$H$56),IF(A9="Repos",IF(A9="Repos",A8+1,A9+1),"Repos"),"")</f>
        <v/>
      </c>
      <c r="B10" s="36" t="str">
        <f>IF(A10="Repos",IF(D11-D9-C9&lt;0,"00:00",D11-D9-C9),IF(ISERROR(INDEX(Tableau!$B$14:$AL$49,MATCH(A10,Tableau!$AB$14:$AB$49,0),2)),"",INDEX(Tableau!$B$14:$AL$49,MATCH(A10,Tableau!$AB$14:$AB$49,0),2)))</f>
        <v/>
      </c>
      <c r="C10" s="36" t="str">
        <f>IF(ISERROR(INDEX(Tableau!$B$14:$AL$49,MATCH(A10,Tableau!$AB$14:$AB$49,0),5)),"",INDEX(Tableau!$B$14:$AL$49,MATCH(A10,Tableau!$AB$14:$AB$49,0),5))</f>
        <v/>
      </c>
      <c r="D10" s="36" t="str">
        <f>IF(ISERROR(INDEX(Tableau!$B$14:$AL$49,MATCH(A10,Tableau!$AB$14:$AB$49,0),6)),"",INDEX(Tableau!$B$14:$AL$49,MATCH(A10,Tableau!$AB$14:$AB$49,0),6))</f>
        <v/>
      </c>
      <c r="E10" s="39" t="str">
        <f>IF(OR(E9="Repos",E9&lt;Tableau!$H$57),IF(E9="Repos",IF(E9="Repos",E8+1,E9+1),"Repos"),"")</f>
        <v/>
      </c>
      <c r="F10" s="36" t="str">
        <f>IF(E10="Repos",IF(H11-H9-G9&lt;0,"00:00",H11-H9-G9),IF(ISERROR(INDEX(Tableau!$B$14:$AL$49,MATCH(E10,Tableau!$AD$14:$AD$49,0),2)),"",INDEX(Tableau!$B$14:$AL$49,MATCH(E10,Tableau!$AD$14:$AD$49,0),2)))</f>
        <v/>
      </c>
      <c r="G10" s="36" t="str">
        <f>IF(ISERROR(INDEX(Tableau!$B$14:$AL$49,MATCH(E10,Tableau!$AD$14:$AD$49,0),5)),"",INDEX(Tableau!$B$14:$AL$49,MATCH(E10,Tableau!$AD$14:$AD$49,0),5))</f>
        <v/>
      </c>
      <c r="H10" s="38" t="str">
        <f>IF(ISERROR(INDEX(Tableau!$B$14:$AL$49,MATCH(E10,Tableau!$AD$14:$AD$49,0),6)),"",INDEX(Tableau!$B$14:$AL$49,MATCH(E10,Tableau!$AD$14:$AD$49,0),6))</f>
        <v/>
      </c>
    </row>
    <row r="11" spans="1:11" ht="17.25">
      <c r="A11" s="35" t="str">
        <f>IF(OR(A10="Repos",A10&lt;Tableau!$H$56),IF(A10="Repos",IF(A10="Repos",A9+1,A10+1),"Repos"),"")</f>
        <v/>
      </c>
      <c r="B11" s="36" t="str">
        <f>IF(A11="Repos",IF(D12-D10-C10&lt;0,"00:00",D12-D10-C10),IF(ISERROR(INDEX(Tableau!$B$14:$AL$49,MATCH(A11,Tableau!$AB$14:$AB$49,0),2)),"",INDEX(Tableau!$B$14:$AL$49,MATCH(A11,Tableau!$AB$14:$AB$49,0),2)))</f>
        <v/>
      </c>
      <c r="C11" s="36" t="str">
        <f>IF(ISERROR(INDEX(Tableau!$B$14:$AL$49,MATCH(A11,Tableau!$AB$14:$AB$49,0),5)),"",INDEX(Tableau!$B$14:$AL$49,MATCH(A11,Tableau!$AB$14:$AB$49,0),5))</f>
        <v/>
      </c>
      <c r="D11" s="36" t="str">
        <f>IF(ISERROR(INDEX(Tableau!$B$14:$AL$49,MATCH(A11,Tableau!$AB$14:$AB$49,0),6)),"",INDEX(Tableau!$B$14:$AL$49,MATCH(A11,Tableau!$AB$14:$AB$49,0),6))</f>
        <v/>
      </c>
      <c r="E11" s="39" t="str">
        <f>IF(OR(E10="Repos",E10&lt;Tableau!$H$57),IF(E10="Repos",IF(E10="Repos",E9+1,E10+1),"Repos"),"")</f>
        <v/>
      </c>
      <c r="F11" s="36" t="str">
        <f>IF(E11="Repos",IF(H12-H10-G10&lt;0,"00:00",H12-H10-G10),IF(ISERROR(INDEX(Tableau!$B$14:$AL$49,MATCH(E11,Tableau!$AD$14:$AD$49,0),2)),"",INDEX(Tableau!$B$14:$AL$49,MATCH(E11,Tableau!$AD$14:$AD$49,0),2)))</f>
        <v/>
      </c>
      <c r="G11" s="36" t="str">
        <f>IF(ISERROR(INDEX(Tableau!$B$14:$AL$49,MATCH(E11,Tableau!$AD$14:$AD$49,0),5)),"",INDEX(Tableau!$B$14:$AL$49,MATCH(E11,Tableau!$AD$14:$AD$49,0),5))</f>
        <v/>
      </c>
      <c r="H11" s="38" t="str">
        <f>IF(ISERROR(INDEX(Tableau!$B$14:$AL$49,MATCH(E11,Tableau!$AD$14:$AD$49,0),6)),"",INDEX(Tableau!$B$14:$AL$49,MATCH(E11,Tableau!$AD$14:$AD$49,0),6))</f>
        <v/>
      </c>
    </row>
    <row r="12" spans="1:11" ht="17.25">
      <c r="A12" s="35" t="str">
        <f>IF(OR(A11="Repos",A11&lt;Tableau!$H$56),IF(A11="Repos",IF(A11="Repos",A10+1,A11+1),"Repos"),"")</f>
        <v/>
      </c>
      <c r="B12" s="36" t="str">
        <f>IF(A12="Repos",IF(D13-D11-C11&lt;0,"00:00",D13-D11-C11),IF(ISERROR(INDEX(Tableau!$B$14:$AL$49,MATCH(A12,Tableau!$AB$14:$AB$49,0),2)),"",INDEX(Tableau!$B$14:$AL$49,MATCH(A12,Tableau!$AB$14:$AB$49,0),2)))</f>
        <v/>
      </c>
      <c r="C12" s="36" t="str">
        <f>IF(ISERROR(INDEX(Tableau!$B$14:$AL$49,MATCH(A12,Tableau!$AB$14:$AB$49,0),5)),"",INDEX(Tableau!$B$14:$AL$49,MATCH(A12,Tableau!$AB$14:$AB$49,0),5))</f>
        <v/>
      </c>
      <c r="D12" s="36" t="str">
        <f>IF(ISERROR(INDEX(Tableau!$B$14:$AL$49,MATCH(A12,Tableau!$AB$14:$AB$49,0),6)),"",INDEX(Tableau!$B$14:$AL$49,MATCH(A12,Tableau!$AB$14:$AB$49,0),6))</f>
        <v/>
      </c>
      <c r="E12" s="39" t="str">
        <f>IF(OR(E11="Repos",E11&lt;Tableau!$H$57),IF(E11="Repos",IF(E11="Repos",E10+1,E11+1),"Repos"),"")</f>
        <v/>
      </c>
      <c r="F12" s="36" t="str">
        <f>IF(E12="Repos",IF(H13-H11-G11&lt;0,"00:00",H13-H11-G11),IF(ISERROR(INDEX(Tableau!$B$14:$AL$49,MATCH(E12,Tableau!$AD$14:$AD$49,0),2)),"",INDEX(Tableau!$B$14:$AL$49,MATCH(E12,Tableau!$AD$14:$AD$49,0),2)))</f>
        <v/>
      </c>
      <c r="G12" s="36" t="str">
        <f>IF(ISERROR(INDEX(Tableau!$B$14:$AL$49,MATCH(E12,Tableau!$AD$14:$AD$49,0),5)),"",INDEX(Tableau!$B$14:$AL$49,MATCH(E12,Tableau!$AD$14:$AD$49,0),5))</f>
        <v/>
      </c>
      <c r="H12" s="38" t="str">
        <f>IF(ISERROR(INDEX(Tableau!$B$14:$AL$49,MATCH(E12,Tableau!$AD$14:$AD$49,0),6)),"",INDEX(Tableau!$B$14:$AL$49,MATCH(E12,Tableau!$AD$14:$AD$49,0),6))</f>
        <v/>
      </c>
    </row>
    <row r="13" spans="1:11" ht="17.25">
      <c r="A13" s="35" t="str">
        <f>IF(OR(A12="Repos",A12&lt;Tableau!$H$56),IF(A12="Repos",IF(A12="Repos",A11+1,A12+1),"Repos"),"")</f>
        <v/>
      </c>
      <c r="B13" s="36" t="str">
        <f>IF(A13="Repos",IF(D14-D12-C12&lt;0,"00:00",D14-D12-C12),IF(ISERROR(INDEX(Tableau!$B$14:$AL$49,MATCH(A13,Tableau!$AB$14:$AB$49,0),2)),"",INDEX(Tableau!$B$14:$AL$49,MATCH(A13,Tableau!$AB$14:$AB$49,0),2)))</f>
        <v/>
      </c>
      <c r="C13" s="36" t="str">
        <f>IF(ISERROR(INDEX(Tableau!$B$14:$AL$49,MATCH(A13,Tableau!$AB$14:$AB$49,0),5)),"",INDEX(Tableau!$B$14:$AL$49,MATCH(A13,Tableau!$AB$14:$AB$49,0),5))</f>
        <v/>
      </c>
      <c r="D13" s="36" t="str">
        <f>IF(ISERROR(INDEX(Tableau!$B$14:$AL$49,MATCH(A13,Tableau!$AB$14:$AB$49,0),6)),"",INDEX(Tableau!$B$14:$AL$49,MATCH(A13,Tableau!$AB$14:$AB$49,0),6))</f>
        <v/>
      </c>
      <c r="E13" s="39" t="str">
        <f>IF(OR(E12="Repos",E12&lt;Tableau!$H$57),IF(E12="Repos",IF(E12="Repos",E11+1,E12+1),"Repos"),"")</f>
        <v/>
      </c>
      <c r="F13" s="36" t="str">
        <f>IF(E13="Repos",IF(H14-H12-G12&lt;0,"00:00",H14-H12-G12),IF(ISERROR(INDEX(Tableau!$B$14:$AL$49,MATCH(E13,Tableau!$AD$14:$AD$49,0),2)),"",INDEX(Tableau!$B$14:$AL$49,MATCH(E13,Tableau!$AD$14:$AD$49,0),2)))</f>
        <v/>
      </c>
      <c r="G13" s="36" t="str">
        <f>IF(ISERROR(INDEX(Tableau!$B$14:$AL$49,MATCH(E13,Tableau!$AD$14:$AD$49,0),5)),"",INDEX(Tableau!$B$14:$AL$49,MATCH(E13,Tableau!$AD$14:$AD$49,0),5))</f>
        <v/>
      </c>
      <c r="H13" s="38" t="str">
        <f>IF(ISERROR(INDEX(Tableau!$B$14:$AL$49,MATCH(E13,Tableau!$AD$14:$AD$49,0),6)),"",INDEX(Tableau!$B$14:$AL$49,MATCH(E13,Tableau!$AD$14:$AD$49,0),6))</f>
        <v/>
      </c>
    </row>
    <row r="14" spans="1:11" ht="17.25">
      <c r="A14" s="35" t="str">
        <f>IF(OR(A13="Repos",A13&lt;Tableau!$H$56),IF(A13="Repos",IF(A13="Repos",A12+1,A13+1),"Repos"),"")</f>
        <v/>
      </c>
      <c r="B14" s="36" t="str">
        <f>IF(A14="Repos",IF(D15-D13-C13&lt;0,"00:00",D15-D13-C13),IF(ISERROR(INDEX(Tableau!$B$14:$AL$49,MATCH(A14,Tableau!$AB$14:$AB$49,0),2)),"",INDEX(Tableau!$B$14:$AL$49,MATCH(A14,Tableau!$AB$14:$AB$49,0),2)))</f>
        <v/>
      </c>
      <c r="C14" s="36" t="str">
        <f>IF(ISERROR(INDEX(Tableau!$B$14:$AL$49,MATCH(A14,Tableau!$AB$14:$AB$49,0),5)),"",INDEX(Tableau!$B$14:$AL$49,MATCH(A14,Tableau!$AB$14:$AB$49,0),5))</f>
        <v/>
      </c>
      <c r="D14" s="36" t="str">
        <f>IF(ISERROR(INDEX(Tableau!$B$14:$AL$49,MATCH(A14,Tableau!$AB$14:$AB$49,0),6)),"",INDEX(Tableau!$B$14:$AL$49,MATCH(A14,Tableau!$AB$14:$AB$49,0),6))</f>
        <v/>
      </c>
      <c r="E14" s="39" t="str">
        <f>IF(OR(E13="Repos",E13&lt;Tableau!$H$57),IF(E13="Repos",IF(E13="Repos",E12+1,E13+1),"Repos"),"")</f>
        <v/>
      </c>
      <c r="F14" s="36" t="str">
        <f>IF(E14="Repos",IF(H15-H13-G13&lt;0,"00:00",H15-H13-G13),IF(ISERROR(INDEX(Tableau!$B$14:$AL$49,MATCH(E14,Tableau!$AD$14:$AD$49,0),2)),"",INDEX(Tableau!$B$14:$AL$49,MATCH(E14,Tableau!$AD$14:$AD$49,0),2)))</f>
        <v/>
      </c>
      <c r="G14" s="36" t="str">
        <f>IF(ISERROR(INDEX(Tableau!$B$14:$AL$49,MATCH(E14,Tableau!$AD$14:$AD$49,0),5)),"",INDEX(Tableau!$B$14:$AL$49,MATCH(E14,Tableau!$AD$14:$AD$49,0),5))</f>
        <v/>
      </c>
      <c r="H14" s="38" t="str">
        <f>IF(ISERROR(INDEX(Tableau!$B$14:$AL$49,MATCH(E14,Tableau!$AD$14:$AD$49,0),6)),"",INDEX(Tableau!$B$14:$AL$49,MATCH(E14,Tableau!$AD$14:$AD$49,0),6))</f>
        <v/>
      </c>
    </row>
    <row r="15" spans="1:11" ht="17.25">
      <c r="A15" s="35" t="str">
        <f>IF(OR(A14="Repos",A14&lt;Tableau!$H$56),IF(A14="Repos",IF(A14="Repos",A13+1,A14+1),"Repos"),"")</f>
        <v/>
      </c>
      <c r="B15" s="36" t="str">
        <f>IF(A15="Repos",IF(D16-D14-C14&lt;0,"00:00",D16-D14-C14),IF(ISERROR(INDEX(Tableau!$B$14:$AL$49,MATCH(A15,Tableau!$AB$14:$AB$49,0),2)),"",INDEX(Tableau!$B$14:$AL$49,MATCH(A15,Tableau!$AB$14:$AB$49,0),2)))</f>
        <v/>
      </c>
      <c r="C15" s="36" t="str">
        <f>IF(ISERROR(INDEX(Tableau!$B$14:$AL$49,MATCH(A15,Tableau!$AB$14:$AB$49,0),5)),"",INDEX(Tableau!$B$14:$AL$49,MATCH(A15,Tableau!$AB$14:$AB$49,0),5))</f>
        <v/>
      </c>
      <c r="D15" s="36" t="str">
        <f>IF(ISERROR(INDEX(Tableau!$B$14:$AL$49,MATCH(A15,Tableau!$AB$14:$AB$49,0),6)),"",INDEX(Tableau!$B$14:$AL$49,MATCH(A15,Tableau!$AB$14:$AB$49,0),6))</f>
        <v/>
      </c>
      <c r="E15" s="39" t="str">
        <f>IF(OR(E14="Repos",E14&lt;Tableau!$H$57),IF(E14="Repos",IF(E14="Repos",E13+1,E14+1),"Repos"),"")</f>
        <v/>
      </c>
      <c r="F15" s="36" t="str">
        <f>IF(E15="Repos",IF(H16-H14-G14&lt;0,"00:00",H16-H14-G14),IF(ISERROR(INDEX(Tableau!$B$14:$AL$49,MATCH(E15,Tableau!$AD$14:$AD$49,0),2)),"",INDEX(Tableau!$B$14:$AL$49,MATCH(E15,Tableau!$AD$14:$AD$49,0),2)))</f>
        <v/>
      </c>
      <c r="G15" s="36" t="str">
        <f>IF(ISERROR(INDEX(Tableau!$B$14:$AL$49,MATCH(E15,Tableau!$AD$14:$AD$49,0),5)),"",INDEX(Tableau!$B$14:$AL$49,MATCH(E15,Tableau!$AD$14:$AD$49,0),5))</f>
        <v/>
      </c>
      <c r="H15" s="38" t="str">
        <f>IF(ISERROR(INDEX(Tableau!$B$14:$AL$49,MATCH(E15,Tableau!$AD$14:$AD$49,0),6)),"",INDEX(Tableau!$B$14:$AL$49,MATCH(E15,Tableau!$AD$14:$AD$49,0),6))</f>
        <v/>
      </c>
    </row>
    <row r="16" spans="1:11" ht="17.25">
      <c r="A16" s="35" t="str">
        <f>IF(OR(A15="Repos",A15&lt;Tableau!$H$56),IF(A15="Repos",IF(A15="Repos",A14+1,A15+1),"Repos"),"")</f>
        <v/>
      </c>
      <c r="B16" s="36" t="str">
        <f>IF(A16="Repos",IF(D17-D15-C15&lt;0,"00:00",D17-D15-C15),IF(ISERROR(INDEX(Tableau!$B$14:$AL$49,MATCH(A16,Tableau!$AB$14:$AB$49,0),2)),"",INDEX(Tableau!$B$14:$AL$49,MATCH(A16,Tableau!$AB$14:$AB$49,0),2)))</f>
        <v/>
      </c>
      <c r="C16" s="36" t="str">
        <f>IF(ISERROR(INDEX(Tableau!$B$14:$AL$49,MATCH(A16,Tableau!$AB$14:$AB$49,0),5)),"",INDEX(Tableau!$B$14:$AL$49,MATCH(A16,Tableau!$AB$14:$AB$49,0),5))</f>
        <v/>
      </c>
      <c r="D16" s="36" t="str">
        <f>IF(ISERROR(INDEX(Tableau!$B$14:$AL$49,MATCH(A16,Tableau!$AB$14:$AB$49,0),6)),"",INDEX(Tableau!$B$14:$AL$49,MATCH(A16,Tableau!$AB$14:$AB$49,0),6))</f>
        <v/>
      </c>
      <c r="E16" s="39" t="str">
        <f>IF(OR(E15="Repos",E15&lt;Tableau!$H$57),IF(E15="Repos",IF(E15="Repos",E14+1,E15+1),"Repos"),"")</f>
        <v/>
      </c>
      <c r="F16" s="36" t="str">
        <f>IF(E16="Repos",IF(H17-H15-G15&lt;0,"00:00",H17-H15-G15),IF(ISERROR(INDEX(Tableau!$B$14:$AL$49,MATCH(E16,Tableau!$AD$14:$AD$49,0),2)),"",INDEX(Tableau!$B$14:$AL$49,MATCH(E16,Tableau!$AD$14:$AD$49,0),2)))</f>
        <v/>
      </c>
      <c r="G16" s="36" t="str">
        <f>IF(ISERROR(INDEX(Tableau!$B$14:$AL$49,MATCH(E16,Tableau!$AD$14:$AD$49,0),5)),"",INDEX(Tableau!$B$14:$AL$49,MATCH(E16,Tableau!$AD$14:$AD$49,0),5))</f>
        <v/>
      </c>
      <c r="H16" s="38" t="str">
        <f>IF(ISERROR(INDEX(Tableau!$B$14:$AL$49,MATCH(E16,Tableau!$AD$14:$AD$49,0),6)),"",INDEX(Tableau!$B$14:$AL$49,MATCH(E16,Tableau!$AD$14:$AD$49,0),6))</f>
        <v/>
      </c>
    </row>
    <row r="17" spans="1:8" ht="17.25">
      <c r="A17" s="35" t="str">
        <f>IF(OR(A16="Repos",A16&lt;Tableau!$H$56),IF(A16="Repos",IF(A16="Repos",A15+1,A16+1),"Repos"),"")</f>
        <v/>
      </c>
      <c r="B17" s="36" t="str">
        <f>IF(A17="Repos",IF(D18-D16-C16&lt;0,"00:00",D18-D16-C16),IF(ISERROR(INDEX(Tableau!$B$14:$AL$49,MATCH(A17,Tableau!$AB$14:$AB$49,0),2)),"",INDEX(Tableau!$B$14:$AL$49,MATCH(A17,Tableau!$AB$14:$AB$49,0),2)))</f>
        <v/>
      </c>
      <c r="C17" s="36" t="str">
        <f>IF(ISERROR(INDEX(Tableau!$B$14:$AL$49,MATCH(A17,Tableau!$AB$14:$AB$49,0),5)),"",INDEX(Tableau!$B$14:$AL$49,MATCH(A17,Tableau!$AB$14:$AB$49,0),5))</f>
        <v/>
      </c>
      <c r="D17" s="36" t="str">
        <f>IF(ISERROR(INDEX(Tableau!$B$14:$AL$49,MATCH(A17,Tableau!$AB$14:$AB$49,0),6)),"",INDEX(Tableau!$B$14:$AL$49,MATCH(A17,Tableau!$AB$14:$AB$49,0),6))</f>
        <v/>
      </c>
      <c r="E17" s="39" t="str">
        <f>IF(OR(E16="Repos",E16&lt;Tableau!$H$57),IF(E16="Repos",IF(E16="Repos",E15+1,E16+1),"Repos"),"")</f>
        <v/>
      </c>
      <c r="F17" s="36" t="str">
        <f>IF(E17="Repos",IF(H18-H16-G16&lt;0,"00:00",H18-H16-G16),IF(ISERROR(INDEX(Tableau!$B$14:$AL$49,MATCH(E17,Tableau!$AD$14:$AD$49,0),2)),"",INDEX(Tableau!$B$14:$AL$49,MATCH(E17,Tableau!$AD$14:$AD$49,0),2)))</f>
        <v/>
      </c>
      <c r="G17" s="36" t="str">
        <f>IF(ISERROR(INDEX(Tableau!$B$14:$AL$49,MATCH(E17,Tableau!$AD$14:$AD$49,0),5)),"",INDEX(Tableau!$B$14:$AL$49,MATCH(E17,Tableau!$AD$14:$AD$49,0),5))</f>
        <v/>
      </c>
      <c r="H17" s="38" t="str">
        <f>IF(ISERROR(INDEX(Tableau!$B$14:$AL$49,MATCH(E17,Tableau!$AD$14:$AD$49,0),6)),"",INDEX(Tableau!$B$14:$AL$49,MATCH(E17,Tableau!$AD$14:$AD$49,0),6))</f>
        <v/>
      </c>
    </row>
    <row r="18" spans="1:8" ht="17.25">
      <c r="A18" s="35" t="str">
        <f>IF(OR(A17="Repos",A17&lt;Tableau!$H$56),IF(A17="Repos",IF(A17="Repos",A16+1,A17+1),"Repos"),"")</f>
        <v/>
      </c>
      <c r="B18" s="36" t="str">
        <f>IF(A18="Repos",IF(D19-D17-C17&lt;0,"00:00",D19-D17-C17),IF(ISERROR(INDEX(Tableau!$B$14:$AL$49,MATCH(A18,Tableau!$AB$14:$AB$49,0),2)),"",INDEX(Tableau!$B$14:$AL$49,MATCH(A18,Tableau!$AB$14:$AB$49,0),2)))</f>
        <v/>
      </c>
      <c r="C18" s="36" t="str">
        <f>IF(ISERROR(INDEX(Tableau!$B$14:$AL$49,MATCH(A18,Tableau!$AB$14:$AB$49,0),5)),"",INDEX(Tableau!$B$14:$AL$49,MATCH(A18,Tableau!$AB$14:$AB$49,0),5))</f>
        <v/>
      </c>
      <c r="D18" s="36" t="str">
        <f>IF(ISERROR(INDEX(Tableau!$B$14:$AL$49,MATCH(A18,Tableau!$AB$14:$AB$49,0),6)),"",INDEX(Tableau!$B$14:$AL$49,MATCH(A18,Tableau!$AB$14:$AB$49,0),6))</f>
        <v/>
      </c>
      <c r="E18" s="39" t="str">
        <f>IF(OR(E17="Repos",E17&lt;Tableau!$H$57),IF(E17="Repos",IF(E17="Repos",E16+1,E17+1),"Repos"),"")</f>
        <v/>
      </c>
      <c r="F18" s="36" t="str">
        <f>IF(E18="Repos",IF(H19-H17-G17&lt;0,"00:00",H19-H17-G17),IF(ISERROR(INDEX(Tableau!$B$14:$AL$49,MATCH(E18,Tableau!$AD$14:$AD$49,0),2)),"",INDEX(Tableau!$B$14:$AL$49,MATCH(E18,Tableau!$AD$14:$AD$49,0),2)))</f>
        <v/>
      </c>
      <c r="G18" s="36" t="str">
        <f>IF(ISERROR(INDEX(Tableau!$B$14:$AL$49,MATCH(E18,Tableau!$AD$14:$AD$49,0),5)),"",INDEX(Tableau!$B$14:$AL$49,MATCH(E18,Tableau!$AD$14:$AD$49,0),5))</f>
        <v/>
      </c>
      <c r="H18" s="38" t="str">
        <f>IF(ISERROR(INDEX(Tableau!$B$14:$AL$49,MATCH(E18,Tableau!$AD$14:$AD$49,0),6)),"",INDEX(Tableau!$B$14:$AL$49,MATCH(E18,Tableau!$AD$14:$AD$49,0),6))</f>
        <v/>
      </c>
    </row>
    <row r="19" spans="1:8" ht="17.25">
      <c r="A19" s="35" t="str">
        <f>IF(OR(A18="Repos",A18&lt;Tableau!$H$56),IF(A18="Repos",IF(A18="Repos",A17+1,A18+1),"Repos"),"")</f>
        <v/>
      </c>
      <c r="B19" s="36" t="str">
        <f>IF(A19="Repos",IF(D20-D18-C18&lt;0,"00:00",D20-D18-C18),IF(ISERROR(INDEX(Tableau!$B$14:$AL$49,MATCH(A19,Tableau!$AB$14:$AB$49,0),2)),"",INDEX(Tableau!$B$14:$AL$49,MATCH(A19,Tableau!$AB$14:$AB$49,0),2)))</f>
        <v/>
      </c>
      <c r="C19" s="36" t="str">
        <f>IF(ISERROR(INDEX(Tableau!$B$14:$AL$49,MATCH(A19,Tableau!$AB$14:$AB$49,0),5)),"",INDEX(Tableau!$B$14:$AL$49,MATCH(A19,Tableau!$AB$14:$AB$49,0),5))</f>
        <v/>
      </c>
      <c r="D19" s="36" t="str">
        <f>IF(ISERROR(INDEX(Tableau!$B$14:$AL$49,MATCH(A19,Tableau!$AB$14:$AB$49,0),6)),"",INDEX(Tableau!$B$14:$AL$49,MATCH(A19,Tableau!$AB$14:$AB$49,0),6))</f>
        <v/>
      </c>
      <c r="E19" s="39" t="str">
        <f>IF(OR(E18="Repos",E18&lt;Tableau!$H$57),IF(E18="Repos",IF(E18="Repos",E17+1,E18+1),"Repos"),"")</f>
        <v/>
      </c>
      <c r="F19" s="36" t="str">
        <f>IF(E19="Repos",IF(H20-H18-G18&lt;0,"00:00",H20-H18-G18),IF(ISERROR(INDEX(Tableau!$B$14:$AL$49,MATCH(E19,Tableau!$AD$14:$AD$49,0),2)),"",INDEX(Tableau!$B$14:$AL$49,MATCH(E19,Tableau!$AD$14:$AD$49,0),2)))</f>
        <v/>
      </c>
      <c r="G19" s="36" t="str">
        <f>IF(ISERROR(INDEX(Tableau!$B$14:$AL$49,MATCH(E19,Tableau!$AD$14:$AD$49,0),5)),"",INDEX(Tableau!$B$14:$AL$49,MATCH(E19,Tableau!$AD$14:$AD$49,0),5))</f>
        <v/>
      </c>
      <c r="H19" s="38" t="str">
        <f>IF(ISERROR(INDEX(Tableau!$B$14:$AL$49,MATCH(E19,Tableau!$AD$14:$AD$49,0),6)),"",INDEX(Tableau!$B$14:$AL$49,MATCH(E19,Tableau!$AD$14:$AD$49,0),6))</f>
        <v/>
      </c>
    </row>
    <row r="20" spans="1:8" ht="17.25">
      <c r="A20" s="35" t="str">
        <f>IF(OR(A19="Repos",A19&lt;Tableau!$H$56),IF(A19="Repos",IF(A19="Repos",A18+1,A19+1),"Repos"),"")</f>
        <v/>
      </c>
      <c r="B20" s="36" t="str">
        <f>IF(A20="Repos",IF(D21-D19-C19&lt;0,"00:00",D21-D19-C19),IF(ISERROR(INDEX(Tableau!$B$14:$AL$49,MATCH(A20,Tableau!$AB$14:$AB$49,0),2)),"",INDEX(Tableau!$B$14:$AL$49,MATCH(A20,Tableau!$AB$14:$AB$49,0),2)))</f>
        <v/>
      </c>
      <c r="C20" s="36" t="str">
        <f>IF(ISERROR(INDEX(Tableau!$B$14:$AL$49,MATCH(A20,Tableau!$AB$14:$AB$49,0),5)),"",INDEX(Tableau!$B$14:$AL$49,MATCH(A20,Tableau!$AB$14:$AB$49,0),5))</f>
        <v/>
      </c>
      <c r="D20" s="36" t="str">
        <f>IF(ISERROR(INDEX(Tableau!$B$14:$AL$49,MATCH(A20,Tableau!$AB$14:$AB$49,0),6)),"",INDEX(Tableau!$B$14:$AL$49,MATCH(A20,Tableau!$AB$14:$AB$49,0),6))</f>
        <v/>
      </c>
      <c r="E20" s="39" t="str">
        <f>IF(OR(E19="Repos",E19&lt;Tableau!$H$57),IF(E19="Repos",IF(E19="Repos",E18+1,E19+1),"Repos"),"")</f>
        <v/>
      </c>
      <c r="F20" s="36" t="str">
        <f>IF(E20="Repos",IF(H21-H19-G19&lt;0,"00:00",H21-H19-G19),IF(ISERROR(INDEX(Tableau!$B$14:$AL$49,MATCH(E20,Tableau!$AD$14:$AD$49,0),2)),"",INDEX(Tableau!$B$14:$AL$49,MATCH(E20,Tableau!$AD$14:$AD$49,0),2)))</f>
        <v/>
      </c>
      <c r="G20" s="36" t="str">
        <f>IF(ISERROR(INDEX(Tableau!$B$14:$AL$49,MATCH(E20,Tableau!$AD$14:$AD$49,0),5)),"",INDEX(Tableau!$B$14:$AL$49,MATCH(E20,Tableau!$AD$14:$AD$49,0),5))</f>
        <v/>
      </c>
      <c r="H20" s="38" t="str">
        <f>IF(ISERROR(INDEX(Tableau!$B$14:$AL$49,MATCH(E20,Tableau!$AD$14:$AD$49,0),6)),"",INDEX(Tableau!$B$14:$AL$49,MATCH(E20,Tableau!$AD$14:$AD$49,0),6))</f>
        <v/>
      </c>
    </row>
    <row r="21" spans="1:8" ht="17.25">
      <c r="A21" s="35" t="str">
        <f>IF(OR(A20="Repos",A20&lt;Tableau!$H$56),IF(A20="Repos",IF(A20="Repos",A19+1,A20+1),"Repos"),"")</f>
        <v/>
      </c>
      <c r="B21" s="36" t="str">
        <f>IF(A21="Repos",IF(D22-D20-C20&lt;0,"00:00",D22-D20-C20),IF(ISERROR(INDEX(Tableau!$B$14:$AL$49,MATCH(A21,Tableau!$AB$14:$AB$49,0),2)),"",INDEX(Tableau!$B$14:$AL$49,MATCH(A21,Tableau!$AB$14:$AB$49,0),2)))</f>
        <v/>
      </c>
      <c r="C21" s="36" t="str">
        <f>IF(ISERROR(INDEX(Tableau!$B$14:$AL$49,MATCH(A21,Tableau!$AB$14:$AB$49,0),5)),"",INDEX(Tableau!$B$14:$AL$49,MATCH(A21,Tableau!$AB$14:$AB$49,0),5))</f>
        <v/>
      </c>
      <c r="D21" s="36" t="str">
        <f>IF(ISERROR(INDEX(Tableau!$B$14:$AL$49,MATCH(A21,Tableau!$AB$14:$AB$49,0),6)),"",INDEX(Tableau!$B$14:$AL$49,MATCH(A21,Tableau!$AB$14:$AB$49,0),6))</f>
        <v/>
      </c>
      <c r="E21" s="39" t="str">
        <f>IF(OR(E20="Repos",E20&lt;Tableau!$H$57),IF(E20="Repos",IF(E20="Repos",E19+1,E20+1),"Repos"),"")</f>
        <v/>
      </c>
      <c r="F21" s="36" t="str">
        <f>IF(E21="Repos",IF(H22-H20-G20&lt;0,"00:00",H22-H20-G20),IF(ISERROR(INDEX(Tableau!$B$14:$AL$49,MATCH(E21,Tableau!$AD$14:$AD$49,0),2)),"",INDEX(Tableau!$B$14:$AL$49,MATCH(E21,Tableau!$AD$14:$AD$49,0),2)))</f>
        <v/>
      </c>
      <c r="G21" s="36" t="str">
        <f>IF(ISERROR(INDEX(Tableau!$B$14:$AL$49,MATCH(E21,Tableau!$AD$14:$AD$49,0),5)),"",INDEX(Tableau!$B$14:$AL$49,MATCH(E21,Tableau!$AD$14:$AD$49,0),5))</f>
        <v/>
      </c>
      <c r="H21" s="38" t="str">
        <f>IF(ISERROR(INDEX(Tableau!$B$14:$AL$49,MATCH(E21,Tableau!$AD$14:$AD$49,0),6)),"",INDEX(Tableau!$B$14:$AL$49,MATCH(E21,Tableau!$AD$14:$AD$49,0),6))</f>
        <v/>
      </c>
    </row>
    <row r="22" spans="1:8" ht="17.25">
      <c r="A22" s="35" t="str">
        <f>IF(OR(A21="Repos",A21&lt;Tableau!$H$56),IF(A21="Repos",IF(A21="Repos",A20+1,A21+1),"Repos"),"")</f>
        <v/>
      </c>
      <c r="B22" s="36" t="str">
        <f>IF(A22="Repos",IF(D23-D21-C21&lt;0,"00:00",D23-D21-C21),IF(ISERROR(INDEX(Tableau!$B$14:$AL$49,MATCH(A22,Tableau!$AB$14:$AB$49,0),2)),"",INDEX(Tableau!$B$14:$AL$49,MATCH(A22,Tableau!$AB$14:$AB$49,0),2)))</f>
        <v/>
      </c>
      <c r="C22" s="36" t="str">
        <f>IF(ISERROR(INDEX(Tableau!$B$14:$AL$49,MATCH(A22,Tableau!$AB$14:$AB$49,0),5)),"",INDEX(Tableau!$B$14:$AL$49,MATCH(A22,Tableau!$AB$14:$AB$49,0),5))</f>
        <v/>
      </c>
      <c r="D22" s="36" t="str">
        <f>IF(ISERROR(INDEX(Tableau!$B$14:$AL$49,MATCH(A22,Tableau!$AB$14:$AB$49,0),6)),"",INDEX(Tableau!$B$14:$AL$49,MATCH(A22,Tableau!$AB$14:$AB$49,0),6))</f>
        <v/>
      </c>
      <c r="E22" s="39" t="str">
        <f>IF(OR(E21="Repos",E21&lt;Tableau!$H$57),IF(E21="Repos",IF(E21="Repos",E20+1,E21+1),"Repos"),"")</f>
        <v/>
      </c>
      <c r="F22" s="36" t="str">
        <f>IF(E22="Repos",IF(H23-H21-G21&lt;0,"00:00",H23-H21-G21),IF(ISERROR(INDEX(Tableau!$B$14:$AL$49,MATCH(E22,Tableau!$AD$14:$AD$49,0),2)),"",INDEX(Tableau!$B$14:$AL$49,MATCH(E22,Tableau!$AD$14:$AD$49,0),2)))</f>
        <v/>
      </c>
      <c r="G22" s="36" t="str">
        <f>IF(ISERROR(INDEX(Tableau!$B$14:$AL$49,MATCH(E22,Tableau!$AD$14:$AD$49,0),5)),"",INDEX(Tableau!$B$14:$AL$49,MATCH(E22,Tableau!$AD$14:$AD$49,0),5))</f>
        <v/>
      </c>
      <c r="H22" s="38" t="str">
        <f>IF(ISERROR(INDEX(Tableau!$B$14:$AL$49,MATCH(E22,Tableau!$AD$14:$AD$49,0),6)),"",INDEX(Tableau!$B$14:$AL$49,MATCH(E22,Tableau!$AD$14:$AD$49,0),6))</f>
        <v/>
      </c>
    </row>
    <row r="23" spans="1:8" ht="17.25">
      <c r="A23" s="35" t="str">
        <f>IF(OR(A22="Repos",A22&lt;Tableau!$H$56),IF(A22="Repos",IF(A22="Repos",A21+1,A22+1),"Repos"),"")</f>
        <v/>
      </c>
      <c r="B23" s="36" t="str">
        <f>IF(A23="Repos",IF(D24-D22-C22&lt;0,"00:00",D24-D22-C22),IF(ISERROR(INDEX(Tableau!$B$14:$AL$49,MATCH(A23,Tableau!$AB$14:$AB$49,0),2)),"",INDEX(Tableau!$B$14:$AL$49,MATCH(A23,Tableau!$AB$14:$AB$49,0),2)))</f>
        <v/>
      </c>
      <c r="C23" s="36" t="str">
        <f>IF(ISERROR(INDEX(Tableau!$B$14:$AL$49,MATCH(A23,Tableau!$AB$14:$AB$49,0),5)),"",INDEX(Tableau!$B$14:$AL$49,MATCH(A23,Tableau!$AB$14:$AB$49,0),5))</f>
        <v/>
      </c>
      <c r="D23" s="36" t="str">
        <f>IF(ISERROR(INDEX(Tableau!$B$14:$AL$49,MATCH(A23,Tableau!$AB$14:$AB$49,0),6)),"",INDEX(Tableau!$B$14:$AL$49,MATCH(A23,Tableau!$AB$14:$AB$49,0),6))</f>
        <v/>
      </c>
      <c r="E23" s="39" t="str">
        <f>IF(OR(E22="Repos",E22&lt;Tableau!$H$57),IF(E22="Repos",IF(E22="Repos",E21+1,E22+1),"Repos"),"")</f>
        <v/>
      </c>
      <c r="F23" s="36" t="str">
        <f>IF(E23="Repos",IF(H24-H22-G22&lt;0,"00:00",H24-H22-G22),IF(ISERROR(INDEX(Tableau!$B$14:$AL$49,MATCH(E23,Tableau!$AD$14:$AD$49,0),2)),"",INDEX(Tableau!$B$14:$AL$49,MATCH(E23,Tableau!$AD$14:$AD$49,0),2)))</f>
        <v/>
      </c>
      <c r="G23" s="36" t="str">
        <f>IF(ISERROR(INDEX(Tableau!$B$14:$AL$49,MATCH(E23,Tableau!$AD$14:$AD$49,0),5)),"",INDEX(Tableau!$B$14:$AL$49,MATCH(E23,Tableau!$AD$14:$AD$49,0),5))</f>
        <v/>
      </c>
      <c r="H23" s="38" t="str">
        <f>IF(ISERROR(INDEX(Tableau!$B$14:$AL$49,MATCH(E23,Tableau!$AD$14:$AD$49,0),6)),"",INDEX(Tableau!$B$14:$AL$49,MATCH(E23,Tableau!$AD$14:$AD$49,0),6))</f>
        <v/>
      </c>
    </row>
    <row r="24" spans="1:8" ht="17.25">
      <c r="A24" s="35" t="str">
        <f>IF(OR(A23="Repos",A23&lt;Tableau!$H$56),IF(A23="Repos",IF(A23="Repos",A22+1,A23+1),"Repos"),"")</f>
        <v/>
      </c>
      <c r="B24" s="36" t="str">
        <f>IF(A24="Repos",IF(D25-D23-C23&lt;0,"00:00",D25-D23-C23),IF(ISERROR(INDEX(Tableau!$B$14:$AL$49,MATCH(A24,Tableau!$AB$14:$AB$49,0),2)),"",INDEX(Tableau!$B$14:$AL$49,MATCH(A24,Tableau!$AB$14:$AB$49,0),2)))</f>
        <v/>
      </c>
      <c r="C24" s="36" t="str">
        <f>IF(ISERROR(INDEX(Tableau!$B$14:$AL$49,MATCH(A24,Tableau!$AB$14:$AB$49,0),5)),"",INDEX(Tableau!$B$14:$AL$49,MATCH(A24,Tableau!$AB$14:$AB$49,0),5))</f>
        <v/>
      </c>
      <c r="D24" s="36" t="str">
        <f>IF(ISERROR(INDEX(Tableau!$B$14:$AL$49,MATCH(A24,Tableau!$AB$14:$AB$49,0),6)),"",INDEX(Tableau!$B$14:$AL$49,MATCH(A24,Tableau!$AB$14:$AB$49,0),6))</f>
        <v/>
      </c>
      <c r="E24" s="39" t="str">
        <f>IF(OR(E23="Repos",E23&lt;Tableau!$H$57),IF(E23="Repos",IF(E23="Repos",E22+1,E23+1),"Repos"),"")</f>
        <v/>
      </c>
      <c r="F24" s="36" t="str">
        <f>IF(E24="Repos",IF(H25-H23-G23&lt;0,"00:00",H25-H23-G23),IF(ISERROR(INDEX(Tableau!$B$14:$AL$49,MATCH(E24,Tableau!$AD$14:$AD$49,0),2)),"",INDEX(Tableau!$B$14:$AL$49,MATCH(E24,Tableau!$AD$14:$AD$49,0),2)))</f>
        <v/>
      </c>
      <c r="G24" s="36" t="str">
        <f>IF(ISERROR(INDEX(Tableau!$B$14:$AL$49,MATCH(E24,Tableau!$AD$14:$AD$49,0),5)),"",INDEX(Tableau!$B$14:$AL$49,MATCH(E24,Tableau!$AD$14:$AD$49,0),5))</f>
        <v/>
      </c>
      <c r="H24" s="38" t="str">
        <f>IF(ISERROR(INDEX(Tableau!$B$14:$AL$49,MATCH(E24,Tableau!$AD$14:$AD$49,0),6)),"",INDEX(Tableau!$B$14:$AL$49,MATCH(E24,Tableau!$AD$14:$AD$49,0),6))</f>
        <v/>
      </c>
    </row>
    <row r="25" spans="1:8" ht="17.25">
      <c r="A25" s="35" t="str">
        <f>IF(OR(A24="Repos",A24&lt;Tableau!$H$56),IF(A24="Repos",IF(A24="Repos",A23+1,A24+1),"Repos"),"")</f>
        <v/>
      </c>
      <c r="B25" s="36" t="str">
        <f>IF(A25="Repos",IF(D26-D24-C24&lt;0,"00:00",D26-D24-C24),IF(ISERROR(INDEX(Tableau!$B$14:$AL$49,MATCH(A25,Tableau!$AB$14:$AB$49,0),2)),"",INDEX(Tableau!$B$14:$AL$49,MATCH(A25,Tableau!$AB$14:$AB$49,0),2)))</f>
        <v/>
      </c>
      <c r="C25" s="36" t="str">
        <f>IF(ISERROR(INDEX(Tableau!$B$14:$AL$49,MATCH(A25,Tableau!$AB$14:$AB$49,0),5)),"",INDEX(Tableau!$B$14:$AL$49,MATCH(A25,Tableau!$AB$14:$AB$49,0),5))</f>
        <v/>
      </c>
      <c r="D25" s="36" t="str">
        <f>IF(ISERROR(INDEX(Tableau!$B$14:$AL$49,MATCH(A25,Tableau!$AB$14:$AB$49,0),6)),"",INDEX(Tableau!$B$14:$AL$49,MATCH(A25,Tableau!$AB$14:$AB$49,0),6))</f>
        <v/>
      </c>
      <c r="E25" s="39" t="str">
        <f>IF(OR(E24="Repos",E24&lt;Tableau!$H$57),IF(E24="Repos",IF(E24="Repos",E23+1,E24+1),"Repos"),"")</f>
        <v/>
      </c>
      <c r="F25" s="36" t="str">
        <f>IF(E25="Repos",IF(H26-H24-G24&lt;0,"00:00",H26-H24-G24),IF(ISERROR(INDEX(Tableau!$B$14:$AL$49,MATCH(E25,Tableau!$AD$14:$AD$49,0),2)),"",INDEX(Tableau!$B$14:$AL$49,MATCH(E25,Tableau!$AD$14:$AD$49,0),2)))</f>
        <v/>
      </c>
      <c r="G25" s="36" t="str">
        <f>IF(ISERROR(INDEX(Tableau!$B$14:$AL$49,MATCH(E25,Tableau!$AD$14:$AD$49,0),5)),"",INDEX(Tableau!$B$14:$AL$49,MATCH(E25,Tableau!$AD$14:$AD$49,0),5))</f>
        <v/>
      </c>
      <c r="H25" s="38" t="str">
        <f>IF(ISERROR(INDEX(Tableau!$B$14:$AL$49,MATCH(E25,Tableau!$AD$14:$AD$49,0),6)),"",INDEX(Tableau!$B$14:$AL$49,MATCH(E25,Tableau!$AD$14:$AD$49,0),6))</f>
        <v/>
      </c>
    </row>
    <row r="26" spans="1:8" ht="17.25">
      <c r="A26" s="35" t="str">
        <f>IF(OR(A25="Repos",A25&lt;Tableau!$H$56),IF(A25="Repos",IF(A25="Repos",A24+1,A25+1),"Repos"),"")</f>
        <v/>
      </c>
      <c r="B26" s="36" t="str">
        <f>IF(A26="Repos",IF(D27-D25-C25&lt;0,"00:00",D27-D25-C25),IF(ISERROR(INDEX(Tableau!$B$14:$AL$49,MATCH(A26,Tableau!$AB$14:$AB$49,0),2)),"",INDEX(Tableau!$B$14:$AL$49,MATCH(A26,Tableau!$AB$14:$AB$49,0),2)))</f>
        <v/>
      </c>
      <c r="C26" s="36" t="str">
        <f>IF(ISERROR(INDEX(Tableau!$B$14:$AL$49,MATCH(A26,Tableau!$AB$14:$AB$49,0),5)),"",INDEX(Tableau!$B$14:$AL$49,MATCH(A26,Tableau!$AB$14:$AB$49,0),5))</f>
        <v/>
      </c>
      <c r="D26" s="36" t="str">
        <f>IF(ISERROR(INDEX(Tableau!$B$14:$AL$49,MATCH(A26,Tableau!$AB$14:$AB$49,0),6)),"",INDEX(Tableau!$B$14:$AL$49,MATCH(A26,Tableau!$AB$14:$AB$49,0),6))</f>
        <v/>
      </c>
      <c r="E26" s="39" t="str">
        <f>IF(OR(E25="Repos",E25&lt;Tableau!$H$57),IF(E25="Repos",IF(E25="Repos",E24+1,E25+1),"Repos"),"")</f>
        <v/>
      </c>
      <c r="F26" s="36" t="str">
        <f>IF(E26="Repos",IF(H27-H25-G25&lt;0,"00:00",H27-H25-G25),IF(ISERROR(INDEX(Tableau!$B$14:$AL$49,MATCH(E26,Tableau!$AD$14:$AD$49,0),2)),"",INDEX(Tableau!$B$14:$AL$49,MATCH(E26,Tableau!$AD$14:$AD$49,0),2)))</f>
        <v/>
      </c>
      <c r="G26" s="36" t="str">
        <f>IF(ISERROR(INDEX(Tableau!$B$14:$AL$49,MATCH(E26,Tableau!$AD$14:$AD$49,0),5)),"",INDEX(Tableau!$B$14:$AL$49,MATCH(E26,Tableau!$AD$14:$AD$49,0),5))</f>
        <v/>
      </c>
      <c r="H26" s="38" t="str">
        <f>IF(ISERROR(INDEX(Tableau!$B$14:$AL$49,MATCH(E26,Tableau!$AD$14:$AD$49,0),6)),"",INDEX(Tableau!$B$14:$AL$49,MATCH(E26,Tableau!$AD$14:$AD$49,0),6))</f>
        <v/>
      </c>
    </row>
    <row r="27" spans="1:8" ht="17.25">
      <c r="A27" s="35" t="str">
        <f>IF(OR(A26="Repos",A26&lt;Tableau!$H$56),IF(A26="Repos",IF(A26="Repos",A25+1,A26+1),"Repos"),"")</f>
        <v/>
      </c>
      <c r="B27" s="36" t="str">
        <f>IF(A27="Repos",IF(D28-D26-C26&lt;0,"00:00",D28-D26-C26),IF(ISERROR(INDEX(Tableau!$B$14:$AL$49,MATCH(A27,Tableau!$AB$14:$AB$49,0),2)),"",INDEX(Tableau!$B$14:$AL$49,MATCH(A27,Tableau!$AB$14:$AB$49,0),2)))</f>
        <v/>
      </c>
      <c r="C27" s="36" t="str">
        <f>IF(ISERROR(INDEX(Tableau!$B$14:$AL$49,MATCH(A27,Tableau!$AB$14:$AB$49,0),5)),"",INDEX(Tableau!$B$14:$AL$49,MATCH(A27,Tableau!$AB$14:$AB$49,0),5))</f>
        <v/>
      </c>
      <c r="D27" s="36" t="str">
        <f>IF(ISERROR(INDEX(Tableau!$B$14:$AL$49,MATCH(A27,Tableau!$AB$14:$AB$49,0),6)),"",INDEX(Tableau!$B$14:$AL$49,MATCH(A27,Tableau!$AB$14:$AB$49,0),6))</f>
        <v/>
      </c>
      <c r="E27" s="39" t="str">
        <f>IF(OR(E26="Repos",E26&lt;Tableau!$H$57),IF(E26="Repos",IF(E26="Repos",E25+1,E26+1),"Repos"),"")</f>
        <v/>
      </c>
      <c r="F27" s="36" t="str">
        <f>IF(E27="Repos",IF(H28-H26-G26&lt;0,"00:00",H28-H26-G26),IF(ISERROR(INDEX(Tableau!$B$14:$AL$49,MATCH(E27,Tableau!$AD$14:$AD$49,0),2)),"",INDEX(Tableau!$B$14:$AL$49,MATCH(E27,Tableau!$AD$14:$AD$49,0),2)))</f>
        <v/>
      </c>
      <c r="G27" s="36" t="str">
        <f>IF(ISERROR(INDEX(Tableau!$B$14:$AL$49,MATCH(E27,Tableau!$AD$14:$AD$49,0),5)),"",INDEX(Tableau!$B$14:$AL$49,MATCH(E27,Tableau!$AD$14:$AD$49,0),5))</f>
        <v/>
      </c>
      <c r="H27" s="38" t="str">
        <f>IF(ISERROR(INDEX(Tableau!$B$14:$AL$49,MATCH(E27,Tableau!$AD$14:$AD$49,0),6)),"",INDEX(Tableau!$B$14:$AL$49,MATCH(E27,Tableau!$AD$14:$AD$49,0),6))</f>
        <v/>
      </c>
    </row>
    <row r="28" spans="1:8" ht="17.25">
      <c r="A28" s="35" t="str">
        <f>IF(OR(A27="Repos",A27&lt;Tableau!$H$56),IF(A27="Repos",IF(A27="Repos",A26+1,A27+1),"Repos"),"")</f>
        <v/>
      </c>
      <c r="B28" s="36" t="str">
        <f>IF(A28="Repos",IF(D29-D27-C27&lt;0,"00:00",D29-D27-C27),IF(ISERROR(INDEX(Tableau!$B$14:$AL$49,MATCH(A28,Tableau!$AB$14:$AB$49,0),2)),"",INDEX(Tableau!$B$14:$AL$49,MATCH(A28,Tableau!$AB$14:$AB$49,0),2)))</f>
        <v/>
      </c>
      <c r="C28" s="36" t="str">
        <f>IF(ISERROR(INDEX(Tableau!$B$14:$AL$49,MATCH(A28,Tableau!$AB$14:$AB$49,0),5)),"",INDEX(Tableau!$B$14:$AL$49,MATCH(A28,Tableau!$AB$14:$AB$49,0),5))</f>
        <v/>
      </c>
      <c r="D28" s="36" t="str">
        <f>IF(ISERROR(INDEX(Tableau!$B$14:$AL$49,MATCH(A28,Tableau!$AB$14:$AB$49,0),6)),"",INDEX(Tableau!$B$14:$AL$49,MATCH(A28,Tableau!$AB$14:$AB$49,0),6))</f>
        <v/>
      </c>
      <c r="E28" s="39" t="str">
        <f>IF(OR(E27="Repos",E27&lt;Tableau!$H$57),IF(E27="Repos",IF(E27="Repos",E26+1,E27+1),"Repos"),"")</f>
        <v/>
      </c>
      <c r="F28" s="36" t="str">
        <f>IF(E28="Repos",IF(H29-H27-G27&lt;0,"00:00",H29-H27-G27),IF(ISERROR(INDEX(Tableau!$B$14:$AL$49,MATCH(E28,Tableau!$AD$14:$AD$49,0),2)),"",INDEX(Tableau!$B$14:$AL$49,MATCH(E28,Tableau!$AD$14:$AD$49,0),2)))</f>
        <v/>
      </c>
      <c r="G28" s="36" t="str">
        <f>IF(ISERROR(INDEX(Tableau!$B$14:$AL$49,MATCH(E28,Tableau!$AD$14:$AD$49,0),5)),"",INDEX(Tableau!$B$14:$AL$49,MATCH(E28,Tableau!$AD$14:$AD$49,0),5))</f>
        <v/>
      </c>
      <c r="H28" s="38" t="str">
        <f>IF(ISERROR(INDEX(Tableau!$B$14:$AL$49,MATCH(E28,Tableau!$AD$14:$AD$49,0),6)),"",INDEX(Tableau!$B$14:$AL$49,MATCH(E28,Tableau!$AD$14:$AD$49,0),6))</f>
        <v/>
      </c>
    </row>
    <row r="29" spans="1:8" ht="17.25">
      <c r="A29" s="35" t="str">
        <f>IF(OR(A28="Repos",A28&lt;Tableau!$H$56),IF(A28="Repos",IF(A28="Repos",A27+1,A28+1),"Repos"),"")</f>
        <v/>
      </c>
      <c r="B29" s="36" t="str">
        <f>IF(A29="Repos",IF(D30-D28-C28&lt;0,"00:00",D30-D28-C28),IF(ISERROR(INDEX(Tableau!$B$14:$AL$49,MATCH(A29,Tableau!$AB$14:$AB$49,0),2)),"",INDEX(Tableau!$B$14:$AL$49,MATCH(A29,Tableau!$AB$14:$AB$49,0),2)))</f>
        <v/>
      </c>
      <c r="C29" s="36" t="str">
        <f>IF(ISERROR(INDEX(Tableau!$B$14:$AL$49,MATCH(A29,Tableau!$AB$14:$AB$49,0),5)),"",INDEX(Tableau!$B$14:$AL$49,MATCH(A29,Tableau!$AB$14:$AB$49,0),5))</f>
        <v/>
      </c>
      <c r="D29" s="36" t="str">
        <f>IF(ISERROR(INDEX(Tableau!$B$14:$AL$49,MATCH(A29,Tableau!$AB$14:$AB$49,0),6)),"",INDEX(Tableau!$B$14:$AL$49,MATCH(A29,Tableau!$AB$14:$AB$49,0),6))</f>
        <v/>
      </c>
      <c r="E29" s="39" t="str">
        <f>IF(OR(E28="Repos",E28&lt;Tableau!$H$57),IF(E28="Repos",IF(E28="Repos",E27+1,E28+1),"Repos"),"")</f>
        <v/>
      </c>
      <c r="F29" s="36" t="str">
        <f>IF(E29="Repos",IF(H30-H28-G28&lt;0,"00:00",H30-H28-G28),IF(ISERROR(INDEX(Tableau!$B$14:$AL$49,MATCH(E29,Tableau!$AD$14:$AD$49,0),2)),"",INDEX(Tableau!$B$14:$AL$49,MATCH(E29,Tableau!$AD$14:$AD$49,0),2)))</f>
        <v/>
      </c>
      <c r="G29" s="36" t="str">
        <f>IF(ISERROR(INDEX(Tableau!$B$14:$AL$49,MATCH(E29,Tableau!$AD$14:$AD$49,0),5)),"",INDEX(Tableau!$B$14:$AL$49,MATCH(E29,Tableau!$AD$14:$AD$49,0),5))</f>
        <v/>
      </c>
      <c r="H29" s="38" t="str">
        <f>IF(ISERROR(INDEX(Tableau!$B$14:$AL$49,MATCH(E29,Tableau!$AD$14:$AD$49,0),6)),"",INDEX(Tableau!$B$14:$AL$49,MATCH(E29,Tableau!$AD$14:$AD$49,0),6))</f>
        <v/>
      </c>
    </row>
    <row r="30" spans="1:8" ht="17.25">
      <c r="A30" s="35" t="str">
        <f>IF(OR(A29="Repos",A29&lt;Tableau!$H$56),IF(A29="Repos",IF(A29="Repos",A28+1,A29+1),"Repos"),"")</f>
        <v/>
      </c>
      <c r="B30" s="36" t="str">
        <f>IF(A30="Repos",IF(D31-D29-C29&lt;0,"00:00",D31-D29-C29),IF(ISERROR(INDEX(Tableau!$B$14:$AL$49,MATCH(A30,Tableau!$AB$14:$AB$49,0),2)),"",INDEX(Tableau!$B$14:$AL$49,MATCH(A30,Tableau!$AB$14:$AB$49,0),2)))</f>
        <v/>
      </c>
      <c r="C30" s="36" t="str">
        <f>IF(ISERROR(INDEX(Tableau!$B$14:$AL$49,MATCH(A30,Tableau!$AB$14:$AB$49,0),5)),"",INDEX(Tableau!$B$14:$AL$49,MATCH(A30,Tableau!$AB$14:$AB$49,0),5))</f>
        <v/>
      </c>
      <c r="D30" s="36" t="str">
        <f>IF(ISERROR(INDEX(Tableau!$B$14:$AL$49,MATCH(A30,Tableau!$AB$14:$AB$49,0),6)),"",INDEX(Tableau!$B$14:$AL$49,MATCH(A30,Tableau!$AB$14:$AB$49,0),6))</f>
        <v/>
      </c>
      <c r="E30" s="39" t="str">
        <f>IF(OR(E29="Repos",E29&lt;Tableau!$H$57),IF(E29="Repos",IF(E29="Repos",E28+1,E29+1),"Repos"),"")</f>
        <v/>
      </c>
      <c r="F30" s="36" t="str">
        <f>IF(E30="Repos",IF(H31-H29-G29&lt;0,"00:00",H31-H29-G29),IF(ISERROR(INDEX(Tableau!$B$14:$AL$49,MATCH(E30,Tableau!$AD$14:$AD$49,0),2)),"",INDEX(Tableau!$B$14:$AL$49,MATCH(E30,Tableau!$AD$14:$AD$49,0),2)))</f>
        <v/>
      </c>
      <c r="G30" s="36" t="str">
        <f>IF(ISERROR(INDEX(Tableau!$B$14:$AL$49,MATCH(E30,Tableau!$AD$14:$AD$49,0),5)),"",INDEX(Tableau!$B$14:$AL$49,MATCH(E30,Tableau!$AD$14:$AD$49,0),5))</f>
        <v/>
      </c>
      <c r="H30" s="38" t="str">
        <f>IF(ISERROR(INDEX(Tableau!$B$14:$AL$49,MATCH(E30,Tableau!$AD$14:$AD$49,0),6)),"",INDEX(Tableau!$B$14:$AL$49,MATCH(E30,Tableau!$AD$14:$AD$49,0),6))</f>
        <v/>
      </c>
    </row>
    <row r="31" spans="1:8" ht="17.25">
      <c r="A31" s="35" t="str">
        <f>IF(OR(A30="Repos",A30&lt;Tableau!$H$56),IF(A30="Repos",IF(A30="Repos",A29+1,A30+1),"Repos"),"")</f>
        <v/>
      </c>
      <c r="B31" s="36" t="str">
        <f>IF(A31="Repos",IF(D32-D30-C30&lt;0,"00:00",D32-D30-C30),IF(ISERROR(INDEX(Tableau!$B$14:$AL$49,MATCH(A31,Tableau!$AB$14:$AB$49,0),2)),"",INDEX(Tableau!$B$14:$AL$49,MATCH(A31,Tableau!$AB$14:$AB$49,0),2)))</f>
        <v/>
      </c>
      <c r="C31" s="36" t="str">
        <f>IF(ISERROR(INDEX(Tableau!$B$14:$AL$49,MATCH(A31,Tableau!$AB$14:$AB$49,0),5)),"",INDEX(Tableau!$B$14:$AL$49,MATCH(A31,Tableau!$AB$14:$AB$49,0),5))</f>
        <v/>
      </c>
      <c r="D31" s="36" t="str">
        <f>IF(ISERROR(INDEX(Tableau!$B$14:$AL$49,MATCH(A31,Tableau!$AB$14:$AB$49,0),6)),"",INDEX(Tableau!$B$14:$AL$49,MATCH(A31,Tableau!$AB$14:$AB$49,0),6))</f>
        <v/>
      </c>
      <c r="E31" s="39" t="str">
        <f>IF(OR(E30="Repos",E30&lt;Tableau!$H$57),IF(E30="Repos",IF(E30="Repos",E29+1,E30+1),"Repos"),"")</f>
        <v/>
      </c>
      <c r="F31" s="36" t="str">
        <f>IF(E31="Repos",IF(H32-H30-G30&lt;0,"00:00",H32-H30-G30),IF(ISERROR(INDEX(Tableau!$B$14:$AL$49,MATCH(E31,Tableau!$AD$14:$AD$49,0),2)),"",INDEX(Tableau!$B$14:$AL$49,MATCH(E31,Tableau!$AD$14:$AD$49,0),2)))</f>
        <v/>
      </c>
      <c r="G31" s="36" t="str">
        <f>IF(ISERROR(INDEX(Tableau!$B$14:$AL$49,MATCH(E31,Tableau!$AD$14:$AD$49,0),5)),"",INDEX(Tableau!$B$14:$AL$49,MATCH(E31,Tableau!$AD$14:$AD$49,0),5))</f>
        <v/>
      </c>
      <c r="H31" s="38" t="str">
        <f>IF(ISERROR(INDEX(Tableau!$B$14:$AL$49,MATCH(E31,Tableau!$AD$14:$AD$49,0),6)),"",INDEX(Tableau!$B$14:$AL$49,MATCH(E31,Tableau!$AD$14:$AD$49,0),6))</f>
        <v/>
      </c>
    </row>
    <row r="32" spans="1:8" ht="17.25">
      <c r="A32" s="35" t="str">
        <f>IF(OR(A31="Repos",A31&lt;Tableau!$H$56),IF(A31="Repos",IF(A31="Repos",A30+1,A31+1),"Repos"),"")</f>
        <v/>
      </c>
      <c r="B32" s="36" t="str">
        <f>IF(A32="Repos",IF(D33-D31-C31&lt;0,"00:00",D33-D31-C31),IF(ISERROR(INDEX(Tableau!$B$14:$AL$49,MATCH(A32,Tableau!$AB$14:$AB$49,0),2)),"",INDEX(Tableau!$B$14:$AL$49,MATCH(A32,Tableau!$AB$14:$AB$49,0),2)))</f>
        <v/>
      </c>
      <c r="C32" s="36" t="str">
        <f>IF(ISERROR(INDEX(Tableau!$B$14:$AL$49,MATCH(A32,Tableau!$AB$14:$AB$49,0),5)),"",INDEX(Tableau!$B$14:$AL$49,MATCH(A32,Tableau!$AB$14:$AB$49,0),5))</f>
        <v/>
      </c>
      <c r="D32" s="36" t="str">
        <f>IF(ISERROR(INDEX(Tableau!$B$14:$AL$49,MATCH(A32,Tableau!$AB$14:$AB$49,0),6)),"",INDEX(Tableau!$B$14:$AL$49,MATCH(A32,Tableau!$AB$14:$AB$49,0),6))</f>
        <v/>
      </c>
      <c r="E32" s="39" t="str">
        <f>IF(OR(E31="Repos",E31&lt;Tableau!$H$57),IF(E31="Repos",IF(E31="Repos",E30+1,E31+1),"Repos"),"")</f>
        <v/>
      </c>
      <c r="F32" s="36" t="str">
        <f>IF(E32="Repos",IF(H33-H31-G31&lt;0,"00:00",H33-H31-G31),IF(ISERROR(INDEX(Tableau!$B$14:$AL$49,MATCH(E32,Tableau!$AD$14:$AD$49,0),2)),"",INDEX(Tableau!$B$14:$AL$49,MATCH(E32,Tableau!$AD$14:$AD$49,0),2)))</f>
        <v/>
      </c>
      <c r="G32" s="36" t="str">
        <f>IF(ISERROR(INDEX(Tableau!$B$14:$AL$49,MATCH(E32,Tableau!$AD$14:$AD$49,0),5)),"",INDEX(Tableau!$B$14:$AL$49,MATCH(E32,Tableau!$AD$14:$AD$49,0),5))</f>
        <v/>
      </c>
      <c r="H32" s="38" t="str">
        <f>IF(ISERROR(INDEX(Tableau!$B$14:$AL$49,MATCH(E32,Tableau!$AD$14:$AD$49,0),6)),"",INDEX(Tableau!$B$14:$AL$49,MATCH(E32,Tableau!$AD$14:$AD$49,0),6))</f>
        <v/>
      </c>
    </row>
    <row r="33" spans="1:8" ht="17.25">
      <c r="A33" s="35" t="str">
        <f>IF(OR(A32="Repos",A32&lt;Tableau!$H$56),IF(A32="Repos",IF(A32="Repos",A31+1,A32+1),"Repos"),"")</f>
        <v/>
      </c>
      <c r="B33" s="36" t="str">
        <f>IF(A33="Repos",IF(D34-D32-C32&lt;0,"00:00",D34-D32-C32),IF(ISERROR(INDEX(Tableau!$B$14:$AL$49,MATCH(A33,Tableau!$AB$14:$AB$49,0),2)),"",INDEX(Tableau!$B$14:$AL$49,MATCH(A33,Tableau!$AB$14:$AB$49,0),2)))</f>
        <v/>
      </c>
      <c r="C33" s="36" t="str">
        <f>IF(ISERROR(INDEX(Tableau!$B$14:$AL$49,MATCH(A33,Tableau!$AB$14:$AB$49,0),5)),"",INDEX(Tableau!$B$14:$AL$49,MATCH(A33,Tableau!$AB$14:$AB$49,0),5))</f>
        <v/>
      </c>
      <c r="D33" s="36" t="str">
        <f>IF(ISERROR(INDEX(Tableau!$B$14:$AL$49,MATCH(A33,Tableau!$AB$14:$AB$49,0),6)),"",INDEX(Tableau!$B$14:$AL$49,MATCH(A33,Tableau!$AB$14:$AB$49,0),6))</f>
        <v/>
      </c>
      <c r="E33" s="39" t="str">
        <f>IF(OR(E32="Repos",E32&lt;Tableau!$H$57),IF(E32="Repos",IF(E32="Repos",E31+1,E32+1),"Repos"),"")</f>
        <v/>
      </c>
      <c r="F33" s="36" t="str">
        <f>IF(E33="Repos",IF(H34-H32-G32&lt;0,"00:00",H34-H32-G32),IF(ISERROR(INDEX(Tableau!$B$14:$AL$49,MATCH(E33,Tableau!$AD$14:$AD$49,0),2)),"",INDEX(Tableau!$B$14:$AL$49,MATCH(E33,Tableau!$AD$14:$AD$49,0),2)))</f>
        <v/>
      </c>
      <c r="G33" s="36" t="str">
        <f>IF(ISERROR(INDEX(Tableau!$B$14:$AL$49,MATCH(E33,Tableau!$AD$14:$AD$49,0),5)),"",INDEX(Tableau!$B$14:$AL$49,MATCH(E33,Tableau!$AD$14:$AD$49,0),5))</f>
        <v/>
      </c>
      <c r="H33" s="38" t="str">
        <f>IF(ISERROR(INDEX(Tableau!$B$14:$AL$49,MATCH(E33,Tableau!$AD$14:$AD$49,0),6)),"",INDEX(Tableau!$B$14:$AL$49,MATCH(E33,Tableau!$AD$14:$AD$49,0),6))</f>
        <v/>
      </c>
    </row>
    <row r="34" spans="1:8" ht="17.25">
      <c r="A34" s="35" t="str">
        <f>IF(OR(A33="Repos",A33&lt;Tableau!$H$56),IF(A33="Repos",IF(A33="Repos",A32+1,A33+1),"Repos"),"")</f>
        <v/>
      </c>
      <c r="B34" s="36" t="str">
        <f>IF(A34="Repos",IF(D35-D33-C33&lt;0,"00:00",D35-D33-C33),IF(ISERROR(INDEX(Tableau!$B$14:$AL$49,MATCH(A34,Tableau!$AB$14:$AB$49,0),2)),"",INDEX(Tableau!$B$14:$AL$49,MATCH(A34,Tableau!$AB$14:$AB$49,0),2)))</f>
        <v/>
      </c>
      <c r="C34" s="36" t="str">
        <f>IF(ISERROR(INDEX(Tableau!$B$14:$AL$49,MATCH(A34,Tableau!$AB$14:$AB$49,0),5)),"",INDEX(Tableau!$B$14:$AL$49,MATCH(A34,Tableau!$AB$14:$AB$49,0),5))</f>
        <v/>
      </c>
      <c r="D34" s="36" t="str">
        <f>IF(ISERROR(INDEX(Tableau!$B$14:$AL$49,MATCH(A34,Tableau!$AB$14:$AB$49,0),6)),"",INDEX(Tableau!$B$14:$AL$49,MATCH(A34,Tableau!$AB$14:$AB$49,0),6))</f>
        <v/>
      </c>
      <c r="E34" s="39" t="str">
        <f>IF(OR(E33="Repos",E33&lt;Tableau!$H$57),IF(E33="Repos",IF(E33="Repos",E32+1,E33+1),"Repos"),"")</f>
        <v/>
      </c>
      <c r="F34" s="36" t="str">
        <f>IF(E34="Repos",IF(H35-H33-G33&lt;0,"00:00",H35-H33-G33),IF(ISERROR(INDEX(Tableau!$B$14:$AL$49,MATCH(E34,Tableau!$AD$14:$AD$49,0),2)),"",INDEX(Tableau!$B$14:$AL$49,MATCH(E34,Tableau!$AD$14:$AD$49,0),2)))</f>
        <v/>
      </c>
      <c r="G34" s="36" t="str">
        <f>IF(ISERROR(INDEX(Tableau!$B$14:$AL$49,MATCH(E34,Tableau!$AD$14:$AD$49,0),5)),"",INDEX(Tableau!$B$14:$AL$49,MATCH(E34,Tableau!$AD$14:$AD$49,0),5))</f>
        <v/>
      </c>
      <c r="H34" s="38" t="str">
        <f>IF(ISERROR(INDEX(Tableau!$B$14:$AL$49,MATCH(E34,Tableau!$AD$14:$AD$49,0),6)),"",INDEX(Tableau!$B$14:$AL$49,MATCH(E34,Tableau!$AD$14:$AD$49,0),6))</f>
        <v/>
      </c>
    </row>
    <row r="35" spans="1:8" ht="17.25">
      <c r="A35" s="35" t="str">
        <f>IF(OR(A34="Repos",A34&lt;Tableau!$H$56),IF(A34="Repos",IF(A34="Repos",A33+1,A34+1),"Repos"),"")</f>
        <v/>
      </c>
      <c r="B35" s="36" t="str">
        <f>IF(A35="Repos",IF(D36-D34-C34&lt;0,"00:00",D36-D34-C34),IF(ISERROR(INDEX(Tableau!$B$14:$AL$49,MATCH(A35,Tableau!$AB$14:$AB$49,0),2)),"",INDEX(Tableau!$B$14:$AL$49,MATCH(A35,Tableau!$AB$14:$AB$49,0),2)))</f>
        <v/>
      </c>
      <c r="C35" s="36" t="str">
        <f>IF(ISERROR(INDEX(Tableau!$B$14:$AL$49,MATCH(A35,Tableau!$AB$14:$AB$49,0),5)),"",INDEX(Tableau!$B$14:$AL$49,MATCH(A35,Tableau!$AB$14:$AB$49,0),5))</f>
        <v/>
      </c>
      <c r="D35" s="36" t="str">
        <f>IF(ISERROR(INDEX(Tableau!$B$14:$AL$49,MATCH(A35,Tableau!$AB$14:$AB$49,0),6)),"",INDEX(Tableau!$B$14:$AL$49,MATCH(A35,Tableau!$AB$14:$AB$49,0),6))</f>
        <v/>
      </c>
      <c r="E35" s="39" t="str">
        <f>IF(OR(E34="Repos",E34&lt;Tableau!$H$57),IF(E34="Repos",IF(E34="Repos",E33+1,E34+1),"Repos"),"")</f>
        <v/>
      </c>
      <c r="F35" s="36" t="str">
        <f>IF(E35="Repos",IF(H36-H34-G34&lt;0,"00:00",H36-H34-G34),IF(ISERROR(INDEX(Tableau!$B$14:$AL$49,MATCH(E35,Tableau!$AD$14:$AD$49,0),2)),"",INDEX(Tableau!$B$14:$AL$49,MATCH(E35,Tableau!$AD$14:$AD$49,0),2)))</f>
        <v/>
      </c>
      <c r="G35" s="36" t="str">
        <f>IF(ISERROR(INDEX(Tableau!$B$14:$AL$49,MATCH(E35,Tableau!$AD$14:$AD$49,0),5)),"",INDEX(Tableau!$B$14:$AL$49,MATCH(E35,Tableau!$AD$14:$AD$49,0),5))</f>
        <v/>
      </c>
      <c r="H35" s="38" t="str">
        <f>IF(ISERROR(INDEX(Tableau!$B$14:$AL$49,MATCH(E35,Tableau!$AD$14:$AD$49,0),6)),"",INDEX(Tableau!$B$14:$AL$49,MATCH(E35,Tableau!$AD$14:$AD$49,0),6))</f>
        <v/>
      </c>
    </row>
    <row r="36" spans="1:8" ht="17.25">
      <c r="A36" s="35" t="str">
        <f>IF(OR(A35="Repos",A35&lt;Tableau!$H$56),IF(A35="Repos",IF(A35="Repos",A34+1,A35+1),"Repos"),"")</f>
        <v/>
      </c>
      <c r="B36" s="36" t="str">
        <f>IF(A36="Repos",IF(D37-D35-C35&lt;0,"00:00",D37-D35-C35),IF(ISERROR(INDEX(Tableau!$B$14:$AL$49,MATCH(A36,Tableau!$AB$14:$AB$49,0),2)),"",INDEX(Tableau!$B$14:$AL$49,MATCH(A36,Tableau!$AB$14:$AB$49,0),2)))</f>
        <v/>
      </c>
      <c r="C36" s="36" t="str">
        <f>IF(ISERROR(INDEX(Tableau!$B$14:$AL$49,MATCH(A36,Tableau!$AB$14:$AB$49,0),5)),"",INDEX(Tableau!$B$14:$AL$49,MATCH(A36,Tableau!$AB$14:$AB$49,0),5))</f>
        <v/>
      </c>
      <c r="D36" s="36" t="str">
        <f>IF(ISERROR(INDEX(Tableau!$B$14:$AL$49,MATCH(A36,Tableau!$AB$14:$AB$49,0),6)),"",INDEX(Tableau!$B$14:$AL$49,MATCH(A36,Tableau!$AB$14:$AB$49,0),6))</f>
        <v/>
      </c>
      <c r="E36" s="39" t="str">
        <f>IF(OR(E35="Repos",E35&lt;Tableau!$H$57),IF(E35="Repos",IF(E35="Repos",E34+1,E35+1),"Repos"),"")</f>
        <v/>
      </c>
      <c r="F36" s="36" t="str">
        <f>IF(E36="Repos",IF(H37-H35-G35&lt;0,"00:00",H37-H35-G35),IF(ISERROR(INDEX(Tableau!$B$14:$AL$49,MATCH(E36,Tableau!$AD$14:$AD$49,0),2)),"",INDEX(Tableau!$B$14:$AL$49,MATCH(E36,Tableau!$AD$14:$AD$49,0),2)))</f>
        <v/>
      </c>
      <c r="G36" s="36" t="str">
        <f>IF(ISERROR(INDEX(Tableau!$B$14:$AL$49,MATCH(E36,Tableau!$AD$14:$AD$49,0),5)),"",INDEX(Tableau!$B$14:$AL$49,MATCH(E36,Tableau!$AD$14:$AD$49,0),5))</f>
        <v/>
      </c>
      <c r="H36" s="38" t="str">
        <f>IF(ISERROR(INDEX(Tableau!$B$14:$AL$49,MATCH(E36,Tableau!$AD$14:$AD$49,0),6)),"",INDEX(Tableau!$B$14:$AL$49,MATCH(E36,Tableau!$AD$14:$AD$49,0),6))</f>
        <v/>
      </c>
    </row>
    <row r="37" spans="1:8" ht="17.25">
      <c r="A37" s="35" t="str">
        <f>IF(OR(A36="Repos",A36&lt;Tableau!$H$56),IF(A36="Repos",IF(A36="Repos",A35+1,A36+1),"Repos"),"")</f>
        <v/>
      </c>
      <c r="B37" s="36" t="str">
        <f>IF(A37="Repos",IF(D38-D36-C36&lt;0,"00:00",D38-D36-C36),IF(ISERROR(INDEX(Tableau!$B$14:$AL$49,MATCH(A37,Tableau!$AB$14:$AB$49,0),2)),"",INDEX(Tableau!$B$14:$AL$49,MATCH(A37,Tableau!$AB$14:$AB$49,0),2)))</f>
        <v/>
      </c>
      <c r="C37" s="36" t="str">
        <f>IF(ISERROR(INDEX(Tableau!$B$14:$AL$49,MATCH(A37,Tableau!$AB$14:$AB$49,0),5)),"",INDEX(Tableau!$B$14:$AL$49,MATCH(A37,Tableau!$AB$14:$AB$49,0),5))</f>
        <v/>
      </c>
      <c r="D37" s="36" t="str">
        <f>IF(ISERROR(INDEX(Tableau!$B$14:$AL$49,MATCH(A37,Tableau!$AB$14:$AB$49,0),6)),"",INDEX(Tableau!$B$14:$AL$49,MATCH(A37,Tableau!$AB$14:$AB$49,0),6))</f>
        <v/>
      </c>
      <c r="E37" s="39" t="str">
        <f>IF(OR(E36="Repos",E36&lt;Tableau!$H$57),IF(E36="Repos",IF(E36="Repos",E35+1,E36+1),"Repos"),"")</f>
        <v/>
      </c>
      <c r="F37" s="36" t="str">
        <f>IF(E37="Repos",IF(H38-H36-G36&lt;0,"00:00",H38-H36-G36),IF(ISERROR(INDEX(Tableau!$B$14:$AL$49,MATCH(E37,Tableau!$AD$14:$AD$49,0),2)),"",INDEX(Tableau!$B$14:$AL$49,MATCH(E37,Tableau!$AD$14:$AD$49,0),2)))</f>
        <v/>
      </c>
      <c r="G37" s="36" t="str">
        <f>IF(ISERROR(INDEX(Tableau!$B$14:$AL$49,MATCH(E37,Tableau!$AD$14:$AD$49,0),5)),"",INDEX(Tableau!$B$14:$AL$49,MATCH(E37,Tableau!$AD$14:$AD$49,0),5))</f>
        <v/>
      </c>
      <c r="H37" s="38" t="str">
        <f>IF(ISERROR(INDEX(Tableau!$B$14:$AL$49,MATCH(E37,Tableau!$AD$14:$AD$49,0),6)),"",INDEX(Tableau!$B$14:$AL$49,MATCH(E37,Tableau!$AD$14:$AD$49,0),6))</f>
        <v/>
      </c>
    </row>
    <row r="38" spans="1:8" ht="17.25">
      <c r="A38" s="35" t="str">
        <f>IF(OR(A37="Repos",A37&lt;Tableau!$H$56),IF(A37="Repos",IF(A37="Repos",A36+1,A37+1),"Repos"),"")</f>
        <v/>
      </c>
      <c r="B38" s="36" t="str">
        <f>IF(A38="Repos",IF(D39-D37-C37&lt;0,"00:00",D39-D37-C37),IF(ISERROR(INDEX(Tableau!$B$14:$AL$49,MATCH(A38,Tableau!$AB$14:$AB$49,0),2)),"",INDEX(Tableau!$B$14:$AL$49,MATCH(A38,Tableau!$AB$14:$AB$49,0),2)))</f>
        <v/>
      </c>
      <c r="C38" s="36" t="str">
        <f>IF(ISERROR(INDEX(Tableau!$B$14:$AL$49,MATCH(A38,Tableau!$AB$14:$AB$49,0),5)),"",INDEX(Tableau!$B$14:$AL$49,MATCH(A38,Tableau!$AB$14:$AB$49,0),5))</f>
        <v/>
      </c>
      <c r="D38" s="36" t="str">
        <f>IF(ISERROR(INDEX(Tableau!$B$14:$AL$49,MATCH(A38,Tableau!$AB$14:$AB$49,0),6)),"",INDEX(Tableau!$B$14:$AL$49,MATCH(A38,Tableau!$AB$14:$AB$49,0),6))</f>
        <v/>
      </c>
      <c r="E38" s="39" t="str">
        <f>IF(OR(E37="Repos",E37&lt;Tableau!$H$57),IF(E37="Repos",IF(E37="Repos",E36+1,E37+1),"Repos"),"")</f>
        <v/>
      </c>
      <c r="F38" s="36" t="str">
        <f>IF(E38="Repos",IF(H39-H37-G37&lt;0,"00:00",H39-H37-G37),IF(ISERROR(INDEX(Tableau!$B$14:$AL$49,MATCH(E38,Tableau!$AD$14:$AD$49,0),2)),"",INDEX(Tableau!$B$14:$AL$49,MATCH(E38,Tableau!$AD$14:$AD$49,0),2)))</f>
        <v/>
      </c>
      <c r="G38" s="36" t="str">
        <f>IF(ISERROR(INDEX(Tableau!$B$14:$AL$49,MATCH(E38,Tableau!$AD$14:$AD$49,0),5)),"",INDEX(Tableau!$B$14:$AL$49,MATCH(E38,Tableau!$AD$14:$AD$49,0),5))</f>
        <v/>
      </c>
      <c r="H38" s="38" t="str">
        <f>IF(ISERROR(INDEX(Tableau!$B$14:$AL$49,MATCH(E38,Tableau!$AD$14:$AD$49,0),6)),"",INDEX(Tableau!$B$14:$AL$49,MATCH(E38,Tableau!$AD$14:$AD$49,0),6))</f>
        <v/>
      </c>
    </row>
    <row r="39" spans="1:8" ht="17.25">
      <c r="A39" s="35" t="str">
        <f>IF(OR(A38="Repos",A38&lt;Tableau!$H$56),IF(A38="Repos",IF(A38="Repos",A37+1,A38+1),"Repos"),"")</f>
        <v/>
      </c>
      <c r="B39" s="36" t="str">
        <f>IF(A39="Repos",IF(D40-D38-C38&lt;0,"00:00",D40-D38-C38),IF(ISERROR(INDEX(Tableau!$B$14:$AL$49,MATCH(A39,Tableau!$AB$14:$AB$49,0),2)),"",INDEX(Tableau!$B$14:$AL$49,MATCH(A39,Tableau!$AB$14:$AB$49,0),2)))</f>
        <v/>
      </c>
      <c r="C39" s="36" t="str">
        <f>IF(ISERROR(INDEX(Tableau!$B$14:$AL$49,MATCH(A39,Tableau!$AB$14:$AB$49,0),5)),"",INDEX(Tableau!$B$14:$AL$49,MATCH(A39,Tableau!$AB$14:$AB$49,0),5))</f>
        <v/>
      </c>
      <c r="D39" s="36" t="str">
        <f>IF(ISERROR(INDEX(Tableau!$B$14:$AL$49,MATCH(A39,Tableau!$AB$14:$AB$49,0),6)),"",INDEX(Tableau!$B$14:$AL$49,MATCH(A39,Tableau!$AB$14:$AB$49,0),6))</f>
        <v/>
      </c>
      <c r="E39" s="39" t="str">
        <f>IF(OR(E38="Repos",E38&lt;Tableau!$H$57),IF(E38="Repos",IF(E38="Repos",E37+1,E38+1),"Repos"),"")</f>
        <v/>
      </c>
      <c r="F39" s="36" t="str">
        <f>IF(E39="Repos",IF(H40-H38-G38&lt;0,"00:00",H40-H38-G38),IF(ISERROR(INDEX(Tableau!$B$14:$AL$49,MATCH(E39,Tableau!$AD$14:$AD$49,0),2)),"",INDEX(Tableau!$B$14:$AL$49,MATCH(E39,Tableau!$AD$14:$AD$49,0),2)))</f>
        <v/>
      </c>
      <c r="G39" s="36" t="str">
        <f>IF(ISERROR(INDEX(Tableau!$B$14:$AL$49,MATCH(E39,Tableau!$AD$14:$AD$49,0),5)),"",INDEX(Tableau!$B$14:$AL$49,MATCH(E39,Tableau!$AD$14:$AD$49,0),5))</f>
        <v/>
      </c>
      <c r="H39" s="38" t="str">
        <f>IF(ISERROR(INDEX(Tableau!$B$14:$AL$49,MATCH(E39,Tableau!$AD$14:$AD$49,0),6)),"",INDEX(Tableau!$B$14:$AL$49,MATCH(E39,Tableau!$AD$14:$AD$49,0),6))</f>
        <v/>
      </c>
    </row>
    <row r="40" spans="1:8" ht="18" thickBot="1">
      <c r="A40" s="40" t="str">
        <f>IF(OR(A39="Repos",A39&lt;Tableau!$H$56),IF(A39="Repos",IF(A39="Repos",A38+1,A39+1),"Repos"),"")</f>
        <v/>
      </c>
      <c r="B40" s="41" t="str">
        <f>IF(A40="Repos",IF(Tableau!F101-D39-C39&lt;0,"00:00",Tableau!F101-D39-C39),IF(ISERROR(INDEX(Tableau!$B$14:$AL$49,MATCH(A40,Tableau!$AB$14:$AB$49,0),2)),"",INDEX(Tableau!$B$14:$AL$49,MATCH(A40,Tableau!$AB$14:$AB$49,0),2)))</f>
        <v/>
      </c>
      <c r="C40" s="41" t="str">
        <f>IF(ISERROR(INDEX(Tableau!$B$14:$AL$49,MATCH(A40,Tableau!$AB$14:$AB$49,0),5)),"",INDEX(Tableau!$B$14:$AL$49,MATCH(A40,Tableau!$AB$14:$AB$49,0),5))</f>
        <v/>
      </c>
      <c r="D40" s="41" t="str">
        <f>IF(ISERROR(INDEX(Tableau!$B$14:$AL$49,MATCH(A40,Tableau!$AB$14:$AB$49,0),6)),"",INDEX(Tableau!$B$14:$AL$49,MATCH(A40,Tableau!$AB$14:$AB$49,0),6))</f>
        <v/>
      </c>
      <c r="E40" s="42" t="str">
        <f>IF(OR(E39="Repos",E39&lt;Tableau!$H$57),IF(E39="Repos",IF(E39="Repos",E38+1,E39+1),"Repos"),"")</f>
        <v/>
      </c>
      <c r="F40" s="41" t="str">
        <f>IF(E40="Repos",IF(Tableau!M101-H39-G39&lt;0,"00:00",Tableau!M101-H39-G39),IF(ISERROR(INDEX(Tableau!$B$14:$AL$49,MATCH(E40,Tableau!$AD$14:$AD$49,0),2)),"",INDEX(Tableau!$B$14:$AL$49,MATCH(E40,Tableau!$AD$14:$AD$49,0),2)))</f>
        <v/>
      </c>
      <c r="G40" s="41" t="str">
        <f>IF(ISERROR(INDEX(Tableau!$B$14:$AL$49,MATCH(E40,Tableau!$AD$14:$AD$49,0),5)),"",INDEX(Tableau!$B$14:$AL$49,MATCH(E40,Tableau!$AD$14:$AD$49,0),5))</f>
        <v/>
      </c>
      <c r="H40" s="43" t="str">
        <f>IF(ISERROR(INDEX(Tableau!$B$14:$AL$49,MATCH(E40,Tableau!$AD$14:$AD$49,0),6)),"",INDEX(Tableau!$B$14:$AL$49,MATCH(E40,Tableau!$AD$14:$AD$49,0),6))</f>
        <v/>
      </c>
    </row>
  </sheetData>
  <sheetProtection password="E584" sheet="1" objects="1" scenarios="1" selectLockedCells="1"/>
  <mergeCells count="4">
    <mergeCell ref="A3:D3"/>
    <mergeCell ref="E3:H3"/>
    <mergeCell ref="A1:H2"/>
    <mergeCell ref="J4:K4"/>
  </mergeCells>
  <conditionalFormatting sqref="A3">
    <cfRule type="expression" dxfId="219" priority="88" stopIfTrue="1">
      <formula>NOT(MOD(ROW(),2))</formula>
    </cfRule>
  </conditionalFormatting>
  <conditionalFormatting sqref="A3">
    <cfRule type="expression" dxfId="218" priority="87" stopIfTrue="1">
      <formula>NOT(MOD(ROW(),2))</formula>
    </cfRule>
  </conditionalFormatting>
  <conditionalFormatting sqref="A5">
    <cfRule type="expression" dxfId="217" priority="86" stopIfTrue="1">
      <formula>NOT(MOD(ROW(),2))</formula>
    </cfRule>
  </conditionalFormatting>
  <conditionalFormatting sqref="A6">
    <cfRule type="expression" dxfId="216" priority="85" stopIfTrue="1">
      <formula>NOT(MOD(ROW(),2))</formula>
    </cfRule>
  </conditionalFormatting>
  <conditionalFormatting sqref="A6">
    <cfRule type="expression" dxfId="215" priority="84" stopIfTrue="1">
      <formula>NOT(MOD(ROW(),2))</formula>
    </cfRule>
  </conditionalFormatting>
  <conditionalFormatting sqref="E5">
    <cfRule type="expression" dxfId="214" priority="83" stopIfTrue="1">
      <formula>NOT(MOD(ROW(),2))</formula>
    </cfRule>
  </conditionalFormatting>
  <conditionalFormatting sqref="E6">
    <cfRule type="expression" dxfId="213" priority="82" stopIfTrue="1">
      <formula>NOT(MOD(ROW(),2))</formula>
    </cfRule>
  </conditionalFormatting>
  <conditionalFormatting sqref="E6">
    <cfRule type="expression" dxfId="212" priority="81" stopIfTrue="1">
      <formula>NOT(MOD(ROW(),2))</formula>
    </cfRule>
  </conditionalFormatting>
  <conditionalFormatting sqref="E3">
    <cfRule type="expression" dxfId="211" priority="80" stopIfTrue="1">
      <formula>NOT(MOD(ROW(),2))</formula>
    </cfRule>
  </conditionalFormatting>
  <conditionalFormatting sqref="E3">
    <cfRule type="expression" dxfId="210" priority="79" stopIfTrue="1">
      <formula>NOT(MOD(ROW(),2))</formula>
    </cfRule>
  </conditionalFormatting>
  <conditionalFormatting sqref="D6">
    <cfRule type="expression" dxfId="209" priority="78" stopIfTrue="1">
      <formula>NOT(MOD(ROW(),2))</formula>
    </cfRule>
  </conditionalFormatting>
  <conditionalFormatting sqref="D6">
    <cfRule type="expression" dxfId="208" priority="77" stopIfTrue="1">
      <formula>NOT(MOD(ROW(),2))</formula>
    </cfRule>
  </conditionalFormatting>
  <conditionalFormatting sqref="A7">
    <cfRule type="expression" dxfId="207" priority="74" stopIfTrue="1">
      <formula>NOT(MOD(ROW(),2))</formula>
    </cfRule>
  </conditionalFormatting>
  <conditionalFormatting sqref="A7">
    <cfRule type="expression" dxfId="206" priority="73" stopIfTrue="1">
      <formula>NOT(MOD(ROW(),2))</formula>
    </cfRule>
  </conditionalFormatting>
  <conditionalFormatting sqref="A8">
    <cfRule type="expression" dxfId="205" priority="72" stopIfTrue="1">
      <formula>NOT(MOD(ROW(),2))</formula>
    </cfRule>
  </conditionalFormatting>
  <conditionalFormatting sqref="A8">
    <cfRule type="expression" dxfId="204" priority="71" stopIfTrue="1">
      <formula>NOT(MOD(ROW(),2))</formula>
    </cfRule>
  </conditionalFormatting>
  <conditionalFormatting sqref="B5">
    <cfRule type="expression" dxfId="203" priority="70" stopIfTrue="1">
      <formula>NOT(MOD(ROW(),2))</formula>
    </cfRule>
  </conditionalFormatting>
  <conditionalFormatting sqref="B5">
    <cfRule type="expression" dxfId="202" priority="69" stopIfTrue="1">
      <formula>NOT(MOD(ROW(),2))</formula>
    </cfRule>
  </conditionalFormatting>
  <conditionalFormatting sqref="C5">
    <cfRule type="expression" dxfId="201" priority="64" stopIfTrue="1">
      <formula>NOT(MOD(ROW(),2))</formula>
    </cfRule>
  </conditionalFormatting>
  <conditionalFormatting sqref="C5">
    <cfRule type="expression" dxfId="200" priority="63" stopIfTrue="1">
      <formula>NOT(MOD(ROW(),2))</formula>
    </cfRule>
  </conditionalFormatting>
  <conditionalFormatting sqref="D5">
    <cfRule type="expression" dxfId="199" priority="62" stopIfTrue="1">
      <formula>NOT(MOD(ROW(),2))</formula>
    </cfRule>
  </conditionalFormatting>
  <conditionalFormatting sqref="D5">
    <cfRule type="expression" dxfId="198" priority="61" stopIfTrue="1">
      <formula>NOT(MOD(ROW(),2))</formula>
    </cfRule>
  </conditionalFormatting>
  <conditionalFormatting sqref="D8">
    <cfRule type="expression" dxfId="197" priority="58" stopIfTrue="1">
      <formula>NOT(MOD(ROW(),2))</formula>
    </cfRule>
  </conditionalFormatting>
  <conditionalFormatting sqref="D8">
    <cfRule type="expression" dxfId="196" priority="57" stopIfTrue="1">
      <formula>NOT(MOD(ROW(),2))</formula>
    </cfRule>
  </conditionalFormatting>
  <conditionalFormatting sqref="D7">
    <cfRule type="expression" dxfId="195" priority="60" stopIfTrue="1">
      <formula>NOT(MOD(ROW(),2))</formula>
    </cfRule>
  </conditionalFormatting>
  <conditionalFormatting sqref="D7">
    <cfRule type="expression" dxfId="194" priority="59" stopIfTrue="1">
      <formula>NOT(MOD(ROW(),2))</formula>
    </cfRule>
  </conditionalFormatting>
  <conditionalFormatting sqref="F5">
    <cfRule type="expression" dxfId="193" priority="55" stopIfTrue="1">
      <formula>NOT(MOD(ROW(),2))</formula>
    </cfRule>
  </conditionalFormatting>
  <conditionalFormatting sqref="F5">
    <cfRule type="expression" dxfId="192" priority="56" stopIfTrue="1">
      <formula>NOT(MOD(ROW(),2))</formula>
    </cfRule>
  </conditionalFormatting>
  <conditionalFormatting sqref="G5">
    <cfRule type="expression" dxfId="191" priority="50" stopIfTrue="1">
      <formula>NOT(MOD(ROW(),2))</formula>
    </cfRule>
  </conditionalFormatting>
  <conditionalFormatting sqref="G5">
    <cfRule type="expression" dxfId="190" priority="49" stopIfTrue="1">
      <formula>NOT(MOD(ROW(),2))</formula>
    </cfRule>
  </conditionalFormatting>
  <conditionalFormatting sqref="H5">
    <cfRule type="expression" dxfId="189" priority="48" stopIfTrue="1">
      <formula>NOT(MOD(ROW(),2))</formula>
    </cfRule>
  </conditionalFormatting>
  <conditionalFormatting sqref="H5">
    <cfRule type="expression" dxfId="188" priority="47" stopIfTrue="1">
      <formula>NOT(MOD(ROW(),2))</formula>
    </cfRule>
  </conditionalFormatting>
  <conditionalFormatting sqref="H6">
    <cfRule type="expression" dxfId="187" priority="40" stopIfTrue="1">
      <formula>NOT(MOD(ROW(),2))</formula>
    </cfRule>
  </conditionalFormatting>
  <conditionalFormatting sqref="H6">
    <cfRule type="expression" dxfId="186" priority="39" stopIfTrue="1">
      <formula>NOT(MOD(ROW(),2))</formula>
    </cfRule>
  </conditionalFormatting>
  <conditionalFormatting sqref="E7:E40">
    <cfRule type="expression" dxfId="185" priority="38" stopIfTrue="1">
      <formula>NOT(MOD(ROW(),2))</formula>
    </cfRule>
  </conditionalFormatting>
  <conditionalFormatting sqref="E7:E40">
    <cfRule type="expression" dxfId="184" priority="37" stopIfTrue="1">
      <formula>NOT(MOD(ROW(),2))</formula>
    </cfRule>
  </conditionalFormatting>
  <conditionalFormatting sqref="H7:H40">
    <cfRule type="expression" dxfId="183" priority="30" stopIfTrue="1">
      <formula>NOT(MOD(ROW(),2))</formula>
    </cfRule>
  </conditionalFormatting>
  <conditionalFormatting sqref="D9:D40">
    <cfRule type="expression" dxfId="182" priority="23" stopIfTrue="1">
      <formula>NOT(MOD(ROW(),2))</formula>
    </cfRule>
  </conditionalFormatting>
  <conditionalFormatting sqref="H7:H40">
    <cfRule type="expression" dxfId="181" priority="29" stopIfTrue="1">
      <formula>NOT(MOD(ROW(),2))</formula>
    </cfRule>
  </conditionalFormatting>
  <conditionalFormatting sqref="A9:A40">
    <cfRule type="expression" dxfId="180" priority="28" stopIfTrue="1">
      <formula>NOT(MOD(ROW(),2))</formula>
    </cfRule>
  </conditionalFormatting>
  <conditionalFormatting sqref="A9:A40">
    <cfRule type="expression" dxfId="179" priority="27" stopIfTrue="1">
      <formula>NOT(MOD(ROW(),2))</formula>
    </cfRule>
  </conditionalFormatting>
  <conditionalFormatting sqref="D9:D40">
    <cfRule type="expression" dxfId="178" priority="24" stopIfTrue="1">
      <formula>NOT(MOD(ROW(),2))</formula>
    </cfRule>
  </conditionalFormatting>
  <conditionalFormatting sqref="B6:B9">
    <cfRule type="expression" dxfId="177" priority="22" stopIfTrue="1">
      <formula>NOT(MOD(ROW(),2))</formula>
    </cfRule>
  </conditionalFormatting>
  <conditionalFormatting sqref="B6:B9">
    <cfRule type="expression" dxfId="176" priority="21" stopIfTrue="1">
      <formula>NOT(MOD(ROW(),2))</formula>
    </cfRule>
  </conditionalFormatting>
  <conditionalFormatting sqref="B10:B40">
    <cfRule type="expression" dxfId="175" priority="20" stopIfTrue="1">
      <formula>NOT(MOD(ROW(),2))</formula>
    </cfRule>
  </conditionalFormatting>
  <conditionalFormatting sqref="B10:B40">
    <cfRule type="expression" dxfId="174" priority="19" stopIfTrue="1">
      <formula>NOT(MOD(ROW(),2))</formula>
    </cfRule>
  </conditionalFormatting>
  <conditionalFormatting sqref="F6:F10">
    <cfRule type="expression" dxfId="173" priority="18" stopIfTrue="1">
      <formula>NOT(MOD(ROW(),2))</formula>
    </cfRule>
  </conditionalFormatting>
  <conditionalFormatting sqref="F6:F10">
    <cfRule type="expression" dxfId="172" priority="17" stopIfTrue="1">
      <formula>NOT(MOD(ROW(),2))</formula>
    </cfRule>
  </conditionalFormatting>
  <conditionalFormatting sqref="F11:F40">
    <cfRule type="expression" dxfId="171" priority="16" stopIfTrue="1">
      <formula>NOT(MOD(ROW(),2))</formula>
    </cfRule>
  </conditionalFormatting>
  <conditionalFormatting sqref="F11:F40">
    <cfRule type="expression" dxfId="170" priority="15" stopIfTrue="1">
      <formula>NOT(MOD(ROW(),2))</formula>
    </cfRule>
  </conditionalFormatting>
  <conditionalFormatting sqref="F4">
    <cfRule type="expression" dxfId="169" priority="14" stopIfTrue="1">
      <formula>NOT(MOD(ROW(),2))</formula>
    </cfRule>
  </conditionalFormatting>
  <conditionalFormatting sqref="E4">
    <cfRule type="expression" dxfId="168" priority="13" stopIfTrue="1">
      <formula>NOT(MOD(ROW(),2))</formula>
    </cfRule>
  </conditionalFormatting>
  <conditionalFormatting sqref="G4">
    <cfRule type="expression" dxfId="167" priority="12" stopIfTrue="1">
      <formula>NOT(MOD(ROW(),2))</formula>
    </cfRule>
  </conditionalFormatting>
  <conditionalFormatting sqref="H4">
    <cfRule type="expression" dxfId="166" priority="11" stopIfTrue="1">
      <formula>NOT(MOD(ROW(),2))</formula>
    </cfRule>
  </conditionalFormatting>
  <conditionalFormatting sqref="B4">
    <cfRule type="expression" dxfId="165" priority="10" stopIfTrue="1">
      <formula>NOT(MOD(ROW(),2))</formula>
    </cfRule>
  </conditionalFormatting>
  <conditionalFormatting sqref="A4">
    <cfRule type="expression" dxfId="164" priority="9" stopIfTrue="1">
      <formula>NOT(MOD(ROW(),2))</formula>
    </cfRule>
  </conditionalFormatting>
  <conditionalFormatting sqref="D4">
    <cfRule type="expression" dxfId="163" priority="8" stopIfTrue="1">
      <formula>NOT(MOD(ROW(),2))</formula>
    </cfRule>
  </conditionalFormatting>
  <conditionalFormatting sqref="C4">
    <cfRule type="expression" dxfId="162" priority="7" stopIfTrue="1">
      <formula>NOT(MOD(ROW(),2))</formula>
    </cfRule>
  </conditionalFormatting>
  <conditionalFormatting sqref="C6:C40">
    <cfRule type="expression" dxfId="161" priority="6" stopIfTrue="1">
      <formula>NOT(MOD(ROW(),2))</formula>
    </cfRule>
  </conditionalFormatting>
  <conditionalFormatting sqref="C6:C40">
    <cfRule type="expression" dxfId="160" priority="5" stopIfTrue="1">
      <formula>NOT(MOD(ROW(),2))</formula>
    </cfRule>
  </conditionalFormatting>
  <conditionalFormatting sqref="G6:G39">
    <cfRule type="expression" dxfId="159" priority="4" stopIfTrue="1">
      <formula>NOT(MOD(ROW(),2))</formula>
    </cfRule>
  </conditionalFormatting>
  <conditionalFormatting sqref="G6:G39">
    <cfRule type="expression" dxfId="158" priority="3" stopIfTrue="1">
      <formula>NOT(MOD(ROW(),2))</formula>
    </cfRule>
  </conditionalFormatting>
  <conditionalFormatting sqref="G40">
    <cfRule type="expression" dxfId="157" priority="2" stopIfTrue="1">
      <formula>NOT(MOD(ROW(),2))</formula>
    </cfRule>
  </conditionalFormatting>
  <conditionalFormatting sqref="G40">
    <cfRule type="expression" dxfId="156" priority="1" stopIfTrue="1">
      <formula>NOT(MOD(ROW(),2))</formula>
    </cfRule>
  </conditionalFormatting>
  <hyperlinks>
    <hyperlink ref="J4:K4" location="Tableau!A1" display="Retour tableau principal"/>
  </hyperlink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J4" sqref="J4:K4"/>
    </sheetView>
  </sheetViews>
  <sheetFormatPr baseColWidth="10" defaultRowHeight="16.5"/>
  <sheetData>
    <row r="1" spans="1:11">
      <c r="A1" s="183" t="s">
        <v>29</v>
      </c>
      <c r="B1" s="184"/>
      <c r="C1" s="184"/>
      <c r="D1" s="184"/>
      <c r="E1" s="184"/>
      <c r="F1" s="184"/>
      <c r="G1" s="184"/>
      <c r="H1" s="185"/>
    </row>
    <row r="2" spans="1:11" ht="17.25" thickBot="1">
      <c r="A2" s="186"/>
      <c r="B2" s="187"/>
      <c r="C2" s="187"/>
      <c r="D2" s="187"/>
      <c r="E2" s="187"/>
      <c r="F2" s="187"/>
      <c r="G2" s="187"/>
      <c r="H2" s="188"/>
    </row>
    <row r="3" spans="1:11" ht="17.25">
      <c r="A3" s="179" t="str">
        <f>IF(Tableau!$B$8=0,"",Tableau!B8)</f>
        <v/>
      </c>
      <c r="B3" s="180"/>
      <c r="C3" s="180"/>
      <c r="D3" s="180"/>
      <c r="E3" s="181" t="str">
        <f>IF(Tableau!$B$9=0,"",Tableau!B9)</f>
        <v/>
      </c>
      <c r="F3" s="181"/>
      <c r="G3" s="181"/>
      <c r="H3" s="182"/>
    </row>
    <row r="4" spans="1:11" ht="33">
      <c r="A4" s="50" t="s">
        <v>26</v>
      </c>
      <c r="B4" s="107" t="s">
        <v>69</v>
      </c>
      <c r="C4" s="44" t="s">
        <v>2</v>
      </c>
      <c r="D4" s="44" t="s">
        <v>28</v>
      </c>
      <c r="E4" s="44" t="s">
        <v>26</v>
      </c>
      <c r="F4" s="107" t="s">
        <v>69</v>
      </c>
      <c r="G4" s="44" t="s">
        <v>2</v>
      </c>
      <c r="H4" s="51" t="s">
        <v>28</v>
      </c>
      <c r="J4" s="169" t="s">
        <v>50</v>
      </c>
      <c r="K4" s="169"/>
    </row>
    <row r="5" spans="1:11" ht="17.25">
      <c r="A5" s="52" t="str">
        <f>IF(ISBLANK(Tableau!B8),"",1)</f>
        <v/>
      </c>
      <c r="B5" s="46" t="str">
        <f>IF(A5="Repos",IF(D6-D4-C4&lt;0,"00:00",D6-D4-C4),IF(ISERROR(INDEX(Tableau!$B$14:$AL$49,MATCH(A5,Tableau!$AF$14:$AF$49,0),2)),"",INDEX(Tableau!$B$14:$AL$49,MATCH(A5,Tableau!$AF$14:$AF$49,0),2)))</f>
        <v/>
      </c>
      <c r="C5" s="46" t="str">
        <f>IF(ISERROR(INDEX(Tableau!$B$14:$AL$49,MATCH(A5,Tableau!$AF$14:$AF$49,0),5)),"",INDEX(Tableau!$B$14:$AL$49,MATCH(A5,Tableau!$AF$14:$AF$49,0),5))</f>
        <v/>
      </c>
      <c r="D5" s="46" t="str">
        <f>IF(ISERROR(INDEX(Tableau!$B$14:$AL$49,MATCH(A5,Tableau!$AF$14:$AF$49,0),6)),"",INDEX(Tableau!$B$14:$AL$49,MATCH(A5,Tableau!$AF$14:$AF$49,0),6))</f>
        <v/>
      </c>
      <c r="E5" s="45" t="str">
        <f>IF(ISBLANK(Tableau!B9),"",1)</f>
        <v/>
      </c>
      <c r="F5" s="46" t="str">
        <f>IF(E5="Repos",IF(H6-H4-G4&lt;0,"00:00",H6-H4-G4),IF(ISERROR(INDEX(Tableau!$B$14:$AL$49,MATCH(E5,Tableau!$AH$14:$AH$49,0),2)),"",INDEX(Tableau!$B$14:$AL$49,MATCH(E5,Tableau!$AH$14:$AH$49,0),2)))</f>
        <v/>
      </c>
      <c r="G5" s="46" t="str">
        <f>IF(ISERROR(INDEX(Tableau!$B$14:$AL$49,MATCH(E5,Tableau!$AH$14:$AH$49,0),5)),"",INDEX(Tableau!$B$14:$AL$49,MATCH(E5,Tableau!$AH$14:$AH$49,0),5))</f>
        <v/>
      </c>
      <c r="H5" s="53" t="str">
        <f>IF(ISERROR(INDEX(Tableau!$B$14:$AL$49,MATCH(E5,Tableau!$AH$14:$AH$49,0),6)),"",INDEX(Tableau!$B$14:$AL$49,MATCH(E5,Tableau!$AH$14:$AH$49,0),6))</f>
        <v/>
      </c>
    </row>
    <row r="6" spans="1:11" ht="17.25">
      <c r="A6" s="52" t="str">
        <f>IF(OR(A5="Repos",A5&lt;Tableau!$H$58),IF(A5="Repos",IF(A5="Repos",A4+1,A5+1),"Repos"),"")</f>
        <v/>
      </c>
      <c r="B6" s="46" t="str">
        <f>IF(A6="Repos",IF(D7-D5-C5&lt;0,"00:00",D7-D5-C5),IF(ISERROR(INDEX(Tableau!$B$14:$AL$49,MATCH(A6,Tableau!$AF$14:$AF$49,0),2)),"",INDEX(Tableau!$B$14:$AL$49,MATCH(A6,Tableau!$AF$14:$AF$49,0),2)))</f>
        <v/>
      </c>
      <c r="C6" s="46" t="str">
        <f>IF(ISERROR(INDEX(Tableau!$B$14:$AL$49,MATCH(A6,Tableau!$AF$14:$AF$49,0),5)),"",INDEX(Tableau!$B$14:$AL$49,MATCH(A6,Tableau!$AF$14:$AF$49,0),5))</f>
        <v/>
      </c>
      <c r="D6" s="46" t="str">
        <f>IF(ISERROR(INDEX(Tableau!$B$14:$AL$49,MATCH(A6,Tableau!$AF$14:$AF$49,0),6)),"",INDEX(Tableau!$B$14:$AL$49,MATCH(A6,Tableau!$AF$14:$AF$49,0),6))</f>
        <v/>
      </c>
      <c r="E6" s="45" t="str">
        <f>IF(OR(E5="Repos",E5&lt;Tableau!$H$59),IF(E5="Repos",IF(E5="Repos",E4+1,E5+1),"Repos"),"")</f>
        <v/>
      </c>
      <c r="F6" s="46" t="str">
        <f>IF(E6="Repos",IF(H7-H5-G5&lt;0,"00:00",H7-H5-G5),IF(ISERROR(INDEX(Tableau!$B$14:$AL$49,MATCH(E6,Tableau!$AH$14:$AH$49,0),2)),"",INDEX(Tableau!$B$14:$AL$49,MATCH(E6,Tableau!$AH$14:$AH$49,0),2)))</f>
        <v/>
      </c>
      <c r="G6" s="46" t="str">
        <f>IF(ISERROR(INDEX(Tableau!$B$14:$AL$49,MATCH(E6,Tableau!$AH$14:$AH$49,0),5)),"",INDEX(Tableau!$B$14:$AL$49,MATCH(E6,Tableau!$AH$14:$AH$49,0),5))</f>
        <v/>
      </c>
      <c r="H6" s="53" t="str">
        <f>IF(ISERROR(INDEX(Tableau!$B$14:$AL$49,MATCH(E6,Tableau!$AH$14:$AH$49,0),6)),"",INDEX(Tableau!$B$14:$AL$49,MATCH(E6,Tableau!$AH$14:$AH$49,0),6))</f>
        <v/>
      </c>
    </row>
    <row r="7" spans="1:11" ht="17.25">
      <c r="A7" s="52" t="str">
        <f>IF(OR(A6="Repos",A6&lt;Tableau!$H$58),IF(A6="Repos",IF(A6="Repos",A5+1,A6+1),"Repos"),"")</f>
        <v/>
      </c>
      <c r="B7" s="46" t="str">
        <f>IF(A7="Repos",IF(D8-D6-C6&lt;0,"00:00",D8-D6-C6),IF(ISERROR(INDEX(Tableau!$B$14:$AL$49,MATCH(A7,Tableau!$AF$14:$AF$49,0),2)),"",INDEX(Tableau!$B$14:$AL$49,MATCH(A7,Tableau!$AF$14:$AF$49,0),2)))</f>
        <v/>
      </c>
      <c r="C7" s="46" t="str">
        <f>IF(ISERROR(INDEX(Tableau!$B$14:$AL$49,MATCH(A7,Tableau!$AF$14:$AF$49,0),5)),"",INDEX(Tableau!$B$14:$AL$49,MATCH(A7,Tableau!$AF$14:$AF$49,0),5))</f>
        <v/>
      </c>
      <c r="D7" s="46" t="str">
        <f>IF(ISERROR(INDEX(Tableau!$B$14:$AL$49,MATCH(A7,Tableau!$AF$14:$AF$49,0),6)),"",INDEX(Tableau!$B$14:$AL$49,MATCH(A7,Tableau!$AF$14:$AF$49,0),6))</f>
        <v/>
      </c>
      <c r="E7" s="45" t="str">
        <f>IF(OR(E6="Repos",E6&lt;Tableau!$H$59),IF(E6="Repos",IF(E6="Repos",E5+1,E6+1),"Repos"),"")</f>
        <v/>
      </c>
      <c r="F7" s="46" t="str">
        <f>IF(E7="Repos",IF(H8-H6-G6&lt;0,"00:00",H8-H6-G6),IF(ISERROR(INDEX(Tableau!$B$14:$AL$49,MATCH(E7,Tableau!$AH$14:$AH$49,0),2)),"",INDEX(Tableau!$B$14:$AL$49,MATCH(E7,Tableau!$AH$14:$AH$49,0),2)))</f>
        <v/>
      </c>
      <c r="G7" s="46" t="str">
        <f>IF(ISERROR(INDEX(Tableau!$B$14:$AL$49,MATCH(E7,Tableau!$AH$14:$AH$49,0),5)),"",INDEX(Tableau!$B$14:$AL$49,MATCH(E7,Tableau!$AH$14:$AH$49,0),5))</f>
        <v/>
      </c>
      <c r="H7" s="53" t="str">
        <f>IF(ISERROR(INDEX(Tableau!$B$14:$AL$49,MATCH(E7,Tableau!$AH$14:$AH$49,0),6)),"",INDEX(Tableau!$B$14:$AL$49,MATCH(E7,Tableau!$AH$14:$AH$49,0),6))</f>
        <v/>
      </c>
    </row>
    <row r="8" spans="1:11" ht="17.25">
      <c r="A8" s="52" t="str">
        <f>IF(OR(A7="Repos",A7&lt;Tableau!$H$58),IF(A7="Repos",IF(A7="Repos",A6+1,A7+1),"Repos"),"")</f>
        <v/>
      </c>
      <c r="B8" s="46" t="str">
        <f>IF(A8="Repos",IF(D9-D7-C7&lt;0,"00:00",D9-D7-C7),IF(ISERROR(INDEX(Tableau!$B$14:$AL$49,MATCH(A8,Tableau!$AF$14:$AF$49,0),2)),"",INDEX(Tableau!$B$14:$AL$49,MATCH(A8,Tableau!$AF$14:$AF$49,0),2)))</f>
        <v/>
      </c>
      <c r="C8" s="46" t="str">
        <f>IF(ISERROR(INDEX(Tableau!$B$14:$AL$49,MATCH(A8,Tableau!$AF$14:$AF$49,0),5)),"",INDEX(Tableau!$B$14:$AL$49,MATCH(A8,Tableau!$AF$14:$AF$49,0),5))</f>
        <v/>
      </c>
      <c r="D8" s="46" t="str">
        <f>IF(ISERROR(INDEX(Tableau!$B$14:$AL$49,MATCH(A8,Tableau!$AF$14:$AF$49,0),6)),"",INDEX(Tableau!$B$14:$AL$49,MATCH(A8,Tableau!$AF$14:$AF$49,0),6))</f>
        <v/>
      </c>
      <c r="E8" s="45" t="str">
        <f>IF(OR(E7="Repos",E7&lt;Tableau!$H$59),IF(E7="Repos",IF(E7="Repos",E6+1,E7+1),"Repos"),"")</f>
        <v/>
      </c>
      <c r="F8" s="46" t="str">
        <f>IF(E8="Repos",IF(H9-H7-G7&lt;0,"00:00",H9-H7-G7),IF(ISERROR(INDEX(Tableau!$B$14:$AL$49,MATCH(E8,Tableau!$AH$14:$AH$49,0),2)),"",INDEX(Tableau!$B$14:$AL$49,MATCH(E8,Tableau!$AH$14:$AH$49,0),2)))</f>
        <v/>
      </c>
      <c r="G8" s="46" t="str">
        <f>IF(ISERROR(INDEX(Tableau!$B$14:$AL$49,MATCH(E8,Tableau!$AH$14:$AH$49,0),5)),"",INDEX(Tableau!$B$14:$AL$49,MATCH(E8,Tableau!$AH$14:$AH$49,0),5))</f>
        <v/>
      </c>
      <c r="H8" s="53" t="str">
        <f>IF(ISERROR(INDEX(Tableau!$B$14:$AL$49,MATCH(E8,Tableau!$AH$14:$AH$49,0),6)),"",INDEX(Tableau!$B$14:$AL$49,MATCH(E8,Tableau!$AH$14:$AH$49,0),6))</f>
        <v/>
      </c>
    </row>
    <row r="9" spans="1:11" ht="17.25">
      <c r="A9" s="52" t="str">
        <f>IF(OR(A8="Repos",A8&lt;Tableau!$H$58),IF(A8="Repos",IF(A8="Repos",A7+1,A8+1),"Repos"),"")</f>
        <v/>
      </c>
      <c r="B9" s="46" t="str">
        <f>IF(A9="Repos",IF(D10-D8-C8&lt;0,"00:00",D10-D8-C8),IF(ISERROR(INDEX(Tableau!$B$14:$AL$49,MATCH(A9,Tableau!$AF$14:$AF$49,0),2)),"",INDEX(Tableau!$B$14:$AL$49,MATCH(A9,Tableau!$AF$14:$AF$49,0),2)))</f>
        <v/>
      </c>
      <c r="C9" s="46" t="str">
        <f>IF(ISERROR(INDEX(Tableau!$B$14:$AL$49,MATCH(A9,Tableau!$AF$14:$AF$49,0),5)),"",INDEX(Tableau!$B$14:$AL$49,MATCH(A9,Tableau!$AF$14:$AF$49,0),5))</f>
        <v/>
      </c>
      <c r="D9" s="46" t="str">
        <f>IF(ISERROR(INDEX(Tableau!$B$14:$AL$49,MATCH(A9,Tableau!$AF$14:$AF$49,0),6)),"",INDEX(Tableau!$B$14:$AL$49,MATCH(A9,Tableau!$AF$14:$AF$49,0),6))</f>
        <v/>
      </c>
      <c r="E9" s="45" t="str">
        <f>IF(OR(E8="Repos",E8&lt;Tableau!$H$59),IF(E8="Repos",IF(E8="Repos",E7+1,E8+1),"Repos"),"")</f>
        <v/>
      </c>
      <c r="F9" s="46" t="str">
        <f>IF(E9="Repos",IF(H10-H8-G8&lt;0,"00:00",H10-H8-G8),IF(ISERROR(INDEX(Tableau!$B$14:$AL$49,MATCH(E9,Tableau!$AH$14:$AH$49,0),2)),"",INDEX(Tableau!$B$14:$AL$49,MATCH(E9,Tableau!$AH$14:$AH$49,0),2)))</f>
        <v/>
      </c>
      <c r="G9" s="46" t="str">
        <f>IF(ISERROR(INDEX(Tableau!$B$14:$AL$49,MATCH(E9,Tableau!$AH$14:$AH$49,0),5)),"",INDEX(Tableau!$B$14:$AL$49,MATCH(E9,Tableau!$AH$14:$AH$49,0),5))</f>
        <v/>
      </c>
      <c r="H9" s="53" t="str">
        <f>IF(ISERROR(INDEX(Tableau!$B$14:$AL$49,MATCH(E9,Tableau!$AH$14:$AH$49,0),6)),"",INDEX(Tableau!$B$14:$AL$49,MATCH(E9,Tableau!$AH$14:$AH$49,0),6))</f>
        <v/>
      </c>
    </row>
    <row r="10" spans="1:11" ht="17.25">
      <c r="A10" s="52" t="str">
        <f>IF(OR(A9="Repos",A9&lt;Tableau!$H$58),IF(A9="Repos",IF(A9="Repos",A8+1,A9+1),"Repos"),"")</f>
        <v/>
      </c>
      <c r="B10" s="46" t="str">
        <f>IF(A10="Repos",IF(D11-D9-C9&lt;0,"00:00",D11-D9-C9),IF(ISERROR(INDEX(Tableau!$B$14:$AL$49,MATCH(A10,Tableau!$AF$14:$AF$49,0),2)),"",INDEX(Tableau!$B$14:$AL$49,MATCH(A10,Tableau!$AF$14:$AF$49,0),2)))</f>
        <v/>
      </c>
      <c r="C10" s="46" t="str">
        <f>IF(ISERROR(INDEX(Tableau!$B$14:$AL$49,MATCH(A10,Tableau!$AF$14:$AF$49,0),5)),"",INDEX(Tableau!$B$14:$AL$49,MATCH(A10,Tableau!$AF$14:$AF$49,0),5))</f>
        <v/>
      </c>
      <c r="D10" s="46" t="str">
        <f>IF(ISERROR(INDEX(Tableau!$B$14:$AL$49,MATCH(A10,Tableau!$AF$14:$AF$49,0),6)),"",INDEX(Tableau!$B$14:$AL$49,MATCH(A10,Tableau!$AF$14:$AF$49,0),6))</f>
        <v/>
      </c>
      <c r="E10" s="45" t="str">
        <f>IF(OR(E9="Repos",E9&lt;Tableau!$H$59),IF(E9="Repos",IF(E9="Repos",E8+1,E9+1),"Repos"),"")</f>
        <v/>
      </c>
      <c r="F10" s="46" t="str">
        <f>IF(E10="Repos",IF(H11-H9-G9&lt;0,"00:00",H11-H9-G9),IF(ISERROR(INDEX(Tableau!$B$14:$AL$49,MATCH(E10,Tableau!$AH$14:$AH$49,0),2)),"",INDEX(Tableau!$B$14:$AL$49,MATCH(E10,Tableau!$AH$14:$AH$49,0),2)))</f>
        <v/>
      </c>
      <c r="G10" s="46" t="str">
        <f>IF(ISERROR(INDEX(Tableau!$B$14:$AL$49,MATCH(E10,Tableau!$AH$14:$AH$49,0),5)),"",INDEX(Tableau!$B$14:$AL$49,MATCH(E10,Tableau!$AH$14:$AH$49,0),5))</f>
        <v/>
      </c>
      <c r="H10" s="53" t="str">
        <f>IF(ISERROR(INDEX(Tableau!$B$14:$AL$49,MATCH(E10,Tableau!$AH$14:$AH$49,0),6)),"",INDEX(Tableau!$B$14:$AL$49,MATCH(E10,Tableau!$AH$14:$AH$49,0),6))</f>
        <v/>
      </c>
    </row>
    <row r="11" spans="1:11" ht="17.25">
      <c r="A11" s="52" t="str">
        <f>IF(OR(A10="Repos",A10&lt;Tableau!$H$58),IF(A10="Repos",IF(A10="Repos",A9+1,A10+1),"Repos"),"")</f>
        <v/>
      </c>
      <c r="B11" s="46" t="str">
        <f>IF(A11="Repos",IF(D12-D10-C10&lt;0,"00:00",D12-D10-C10),IF(ISERROR(INDEX(Tableau!$B$14:$AL$49,MATCH(A11,Tableau!$AF$14:$AF$49,0),2)),"",INDEX(Tableau!$B$14:$AL$49,MATCH(A11,Tableau!$AF$14:$AF$49,0),2)))</f>
        <v/>
      </c>
      <c r="C11" s="46" t="str">
        <f>IF(ISERROR(INDEX(Tableau!$B$14:$AL$49,MATCH(A11,Tableau!$AF$14:$AF$49,0),5)),"",INDEX(Tableau!$B$14:$AL$49,MATCH(A11,Tableau!$AF$14:$AF$49,0),5))</f>
        <v/>
      </c>
      <c r="D11" s="46" t="str">
        <f>IF(ISERROR(INDEX(Tableau!$B$14:$AL$49,MATCH(A11,Tableau!$AF$14:$AF$49,0),6)),"",INDEX(Tableau!$B$14:$AL$49,MATCH(A11,Tableau!$AF$14:$AF$49,0),6))</f>
        <v/>
      </c>
      <c r="E11" s="45" t="str">
        <f>IF(OR(E10="Repos",E10&lt;Tableau!$H$59),IF(E10="Repos",IF(E10="Repos",E9+1,E10+1),"Repos"),"")</f>
        <v/>
      </c>
      <c r="F11" s="46" t="str">
        <f>IF(E11="Repos",IF(H12-H10-G10&lt;0,"00:00",H12-H10-G10),IF(ISERROR(INDEX(Tableau!$B$14:$AL$49,MATCH(E11,Tableau!$AH$14:$AH$49,0),2)),"",INDEX(Tableau!$B$14:$AL$49,MATCH(E11,Tableau!$AH$14:$AH$49,0),2)))</f>
        <v/>
      </c>
      <c r="G11" s="46" t="str">
        <f>IF(ISERROR(INDEX(Tableau!$B$14:$AL$49,MATCH(E11,Tableau!$AH$14:$AH$49,0),5)),"",INDEX(Tableau!$B$14:$AL$49,MATCH(E11,Tableau!$AH$14:$AH$49,0),5))</f>
        <v/>
      </c>
      <c r="H11" s="53" t="str">
        <f>IF(ISERROR(INDEX(Tableau!$B$14:$AL$49,MATCH(E11,Tableau!$AH$14:$AH$49,0),6)),"",INDEX(Tableau!$B$14:$AL$49,MATCH(E11,Tableau!$AH$14:$AH$49,0),6))</f>
        <v/>
      </c>
    </row>
    <row r="12" spans="1:11" ht="17.25">
      <c r="A12" s="52" t="str">
        <f>IF(OR(A11="Repos",A11&lt;Tableau!$H$58),IF(A11="Repos",IF(A11="Repos",A10+1,A11+1),"Repos"),"")</f>
        <v/>
      </c>
      <c r="B12" s="46" t="str">
        <f>IF(A12="Repos",IF(D13-D11-C11&lt;0,"00:00",D13-D11-C11),IF(ISERROR(INDEX(Tableau!$B$14:$AL$49,MATCH(A12,Tableau!$AF$14:$AF$49,0),2)),"",INDEX(Tableau!$B$14:$AL$49,MATCH(A12,Tableau!$AF$14:$AF$49,0),2)))</f>
        <v/>
      </c>
      <c r="C12" s="46" t="str">
        <f>IF(ISERROR(INDEX(Tableau!$B$14:$AL$49,MATCH(A12,Tableau!$AF$14:$AF$49,0),5)),"",INDEX(Tableau!$B$14:$AL$49,MATCH(A12,Tableau!$AF$14:$AF$49,0),5))</f>
        <v/>
      </c>
      <c r="D12" s="46" t="str">
        <f>IF(ISERROR(INDEX(Tableau!$B$14:$AL$49,MATCH(A12,Tableau!$AF$14:$AF$49,0),6)),"",INDEX(Tableau!$B$14:$AL$49,MATCH(A12,Tableau!$AF$14:$AF$49,0),6))</f>
        <v/>
      </c>
      <c r="E12" s="45" t="str">
        <f>IF(OR(E11="Repos",E11&lt;Tableau!$H$59),IF(E11="Repos",IF(E11="Repos",E10+1,E11+1),"Repos"),"")</f>
        <v/>
      </c>
      <c r="F12" s="46" t="str">
        <f>IF(E12="Repos",IF(H13-H11-G11&lt;0,"00:00",H13-H11-G11),IF(ISERROR(INDEX(Tableau!$B$14:$AL$49,MATCH(E12,Tableau!$AH$14:$AH$49,0),2)),"",INDEX(Tableau!$B$14:$AL$49,MATCH(E12,Tableau!$AH$14:$AH$49,0),2)))</f>
        <v/>
      </c>
      <c r="G12" s="46" t="str">
        <f>IF(ISERROR(INDEX(Tableau!$B$14:$AL$49,MATCH(E12,Tableau!$AH$14:$AH$49,0),5)),"",INDEX(Tableau!$B$14:$AL$49,MATCH(E12,Tableau!$AH$14:$AH$49,0),5))</f>
        <v/>
      </c>
      <c r="H12" s="53" t="str">
        <f>IF(ISERROR(INDEX(Tableau!$B$14:$AL$49,MATCH(E12,Tableau!$AH$14:$AH$49,0),6)),"",INDEX(Tableau!$B$14:$AL$49,MATCH(E12,Tableau!$AH$14:$AH$49,0),6))</f>
        <v/>
      </c>
    </row>
    <row r="13" spans="1:11" ht="17.25">
      <c r="A13" s="52" t="str">
        <f>IF(OR(A12="Repos",A12&lt;Tableau!$H$58),IF(A12="Repos",IF(A12="Repos",A11+1,A12+1),"Repos"),"")</f>
        <v/>
      </c>
      <c r="B13" s="46" t="str">
        <f>IF(A13="Repos",IF(D14-D12-C12&lt;0,"00:00",D14-D12-C12),IF(ISERROR(INDEX(Tableau!$B$14:$AL$49,MATCH(A13,Tableau!$AF$14:$AF$49,0),2)),"",INDEX(Tableau!$B$14:$AL$49,MATCH(A13,Tableau!$AF$14:$AF$49,0),2)))</f>
        <v/>
      </c>
      <c r="C13" s="46" t="str">
        <f>IF(ISERROR(INDEX(Tableau!$B$14:$AL$49,MATCH(A13,Tableau!$AF$14:$AF$49,0),5)),"",INDEX(Tableau!$B$14:$AL$49,MATCH(A13,Tableau!$AF$14:$AF$49,0),5))</f>
        <v/>
      </c>
      <c r="D13" s="46" t="str">
        <f>IF(ISERROR(INDEX(Tableau!$B$14:$AL$49,MATCH(A13,Tableau!$AF$14:$AF$49,0),6)),"",INDEX(Tableau!$B$14:$AL$49,MATCH(A13,Tableau!$AF$14:$AF$49,0),6))</f>
        <v/>
      </c>
      <c r="E13" s="45" t="str">
        <f>IF(OR(E12="Repos",E12&lt;Tableau!$H$59),IF(E12="Repos",IF(E12="Repos",E11+1,E12+1),"Repos"),"")</f>
        <v/>
      </c>
      <c r="F13" s="46" t="str">
        <f>IF(E13="Repos",IF(H14-H12-G12&lt;0,"00:00",H14-H12-G12),IF(ISERROR(INDEX(Tableau!$B$14:$AL$49,MATCH(E13,Tableau!$AH$14:$AH$49,0),2)),"",INDEX(Tableau!$B$14:$AL$49,MATCH(E13,Tableau!$AH$14:$AH$49,0),2)))</f>
        <v/>
      </c>
      <c r="G13" s="46" t="str">
        <f>IF(ISERROR(INDEX(Tableau!$B$14:$AL$49,MATCH(E13,Tableau!$AH$14:$AH$49,0),5)),"",INDEX(Tableau!$B$14:$AL$49,MATCH(E13,Tableau!$AH$14:$AH$49,0),5))</f>
        <v/>
      </c>
      <c r="H13" s="53" t="str">
        <f>IF(ISERROR(INDEX(Tableau!$B$14:$AL$49,MATCH(E13,Tableau!$AH$14:$AH$49,0),6)),"",INDEX(Tableau!$B$14:$AL$49,MATCH(E13,Tableau!$AH$14:$AH$49,0),6))</f>
        <v/>
      </c>
    </row>
    <row r="14" spans="1:11" ht="17.25">
      <c r="A14" s="52" t="str">
        <f>IF(OR(A13="Repos",A13&lt;Tableau!$H$58),IF(A13="Repos",IF(A13="Repos",A12+1,A13+1),"Repos"),"")</f>
        <v/>
      </c>
      <c r="B14" s="46" t="str">
        <f>IF(A14="Repos",IF(D15-D13-C13&lt;0,"00:00",D15-D13-C13),IF(ISERROR(INDEX(Tableau!$B$14:$AL$49,MATCH(A14,Tableau!$AF$14:$AF$49,0),2)),"",INDEX(Tableau!$B$14:$AL$49,MATCH(A14,Tableau!$AF$14:$AF$49,0),2)))</f>
        <v/>
      </c>
      <c r="C14" s="46" t="str">
        <f>IF(ISERROR(INDEX(Tableau!$B$14:$AL$49,MATCH(A14,Tableau!$AF$14:$AF$49,0),5)),"",INDEX(Tableau!$B$14:$AL$49,MATCH(A14,Tableau!$AF$14:$AF$49,0),5))</f>
        <v/>
      </c>
      <c r="D14" s="46" t="str">
        <f>IF(ISERROR(INDEX(Tableau!$B$14:$AL$49,MATCH(A14,Tableau!$AF$14:$AF$49,0),6)),"",INDEX(Tableau!$B$14:$AL$49,MATCH(A14,Tableau!$AF$14:$AF$49,0),6))</f>
        <v/>
      </c>
      <c r="E14" s="45" t="str">
        <f>IF(OR(E13="Repos",E13&lt;Tableau!$H$59),IF(E13="Repos",IF(E13="Repos",E12+1,E13+1),"Repos"),"")</f>
        <v/>
      </c>
      <c r="F14" s="46" t="str">
        <f>IF(E14="Repos",IF(H15-H13-G13&lt;0,"00:00",H15-H13-G13),IF(ISERROR(INDEX(Tableau!$B$14:$AL$49,MATCH(E14,Tableau!$AH$14:$AH$49,0),2)),"",INDEX(Tableau!$B$14:$AL$49,MATCH(E14,Tableau!$AH$14:$AH$49,0),2)))</f>
        <v/>
      </c>
      <c r="G14" s="46" t="str">
        <f>IF(ISERROR(INDEX(Tableau!$B$14:$AL$49,MATCH(E14,Tableau!$AH$14:$AH$49,0),5)),"",INDEX(Tableau!$B$14:$AL$49,MATCH(E14,Tableau!$AH$14:$AH$49,0),5))</f>
        <v/>
      </c>
      <c r="H14" s="53" t="str">
        <f>IF(ISERROR(INDEX(Tableau!$B$14:$AL$49,MATCH(E14,Tableau!$AH$14:$AH$49,0),6)),"",INDEX(Tableau!$B$14:$AL$49,MATCH(E14,Tableau!$AH$14:$AH$49,0),6))</f>
        <v/>
      </c>
    </row>
    <row r="15" spans="1:11" ht="17.25">
      <c r="A15" s="52" t="str">
        <f>IF(OR(A14="Repos",A14&lt;Tableau!$H$58),IF(A14="Repos",IF(A14="Repos",A13+1,A14+1),"Repos"),"")</f>
        <v/>
      </c>
      <c r="B15" s="46" t="str">
        <f>IF(A15="Repos",IF(D16-D14-C14&lt;0,"00:00",D16-D14-C14),IF(ISERROR(INDEX(Tableau!$B$14:$AL$49,MATCH(A15,Tableau!$AF$14:$AF$49,0),2)),"",INDEX(Tableau!$B$14:$AL$49,MATCH(A15,Tableau!$AF$14:$AF$49,0),2)))</f>
        <v/>
      </c>
      <c r="C15" s="46" t="str">
        <f>IF(ISERROR(INDEX(Tableau!$B$14:$AL$49,MATCH(A15,Tableau!$AF$14:$AF$49,0),5)),"",INDEX(Tableau!$B$14:$AL$49,MATCH(A15,Tableau!$AF$14:$AF$49,0),5))</f>
        <v/>
      </c>
      <c r="D15" s="46" t="str">
        <f>IF(ISERROR(INDEX(Tableau!$B$14:$AL$49,MATCH(A15,Tableau!$AF$14:$AF$49,0),6)),"",INDEX(Tableau!$B$14:$AL$49,MATCH(A15,Tableau!$AF$14:$AF$49,0),6))</f>
        <v/>
      </c>
      <c r="E15" s="45" t="str">
        <f>IF(OR(E14="Repos",E14&lt;Tableau!$H$59),IF(E14="Repos",IF(E14="Repos",E13+1,E14+1),"Repos"),"")</f>
        <v/>
      </c>
      <c r="F15" s="46" t="str">
        <f>IF(E15="Repos",IF(H16-H14-G14&lt;0,"00:00",H16-H14-G14),IF(ISERROR(INDEX(Tableau!$B$14:$AL$49,MATCH(E15,Tableau!$AH$14:$AH$49,0),2)),"",INDEX(Tableau!$B$14:$AL$49,MATCH(E15,Tableau!$AH$14:$AH$49,0),2)))</f>
        <v/>
      </c>
      <c r="G15" s="46" t="str">
        <f>IF(ISERROR(INDEX(Tableau!$B$14:$AL$49,MATCH(E15,Tableau!$AH$14:$AH$49,0),5)),"",INDEX(Tableau!$B$14:$AL$49,MATCH(E15,Tableau!$AH$14:$AH$49,0),5))</f>
        <v/>
      </c>
      <c r="H15" s="53" t="str">
        <f>IF(ISERROR(INDEX(Tableau!$B$14:$AL$49,MATCH(E15,Tableau!$AH$14:$AH$49,0),6)),"",INDEX(Tableau!$B$14:$AL$49,MATCH(E15,Tableau!$AH$14:$AH$49,0),6))</f>
        <v/>
      </c>
    </row>
    <row r="16" spans="1:11" ht="17.25">
      <c r="A16" s="52" t="str">
        <f>IF(OR(A15="Repos",A15&lt;Tableau!$H$58),IF(A15="Repos",IF(A15="Repos",A14+1,A15+1),"Repos"),"")</f>
        <v/>
      </c>
      <c r="B16" s="46" t="str">
        <f>IF(A16="Repos",IF(D17-D15-C15&lt;0,"00:00",D17-D15-C15),IF(ISERROR(INDEX(Tableau!$B$14:$AL$49,MATCH(A16,Tableau!$AF$14:$AF$49,0),2)),"",INDEX(Tableau!$B$14:$AL$49,MATCH(A16,Tableau!$AF$14:$AF$49,0),2)))</f>
        <v/>
      </c>
      <c r="C16" s="46" t="str">
        <f>IF(ISERROR(INDEX(Tableau!$B$14:$AL$49,MATCH(A16,Tableau!$AF$14:$AF$49,0),5)),"",INDEX(Tableau!$B$14:$AL$49,MATCH(A16,Tableau!$AF$14:$AF$49,0),5))</f>
        <v/>
      </c>
      <c r="D16" s="46" t="str">
        <f>IF(ISERROR(INDEX(Tableau!$B$14:$AL$49,MATCH(A16,Tableau!$AF$14:$AF$49,0),6)),"",INDEX(Tableau!$B$14:$AL$49,MATCH(A16,Tableau!$AF$14:$AF$49,0),6))</f>
        <v/>
      </c>
      <c r="E16" s="45" t="str">
        <f>IF(OR(E15="Repos",E15&lt;Tableau!$H$59),IF(E15="Repos",IF(E15="Repos",E14+1,E15+1),"Repos"),"")</f>
        <v/>
      </c>
      <c r="F16" s="46" t="str">
        <f>IF(E16="Repos",IF(H17-H15-G15&lt;0,"00:00",H17-H15-G15),IF(ISERROR(INDEX(Tableau!$B$14:$AL$49,MATCH(E16,Tableau!$AH$14:$AH$49,0),2)),"",INDEX(Tableau!$B$14:$AL$49,MATCH(E16,Tableau!$AH$14:$AH$49,0),2)))</f>
        <v/>
      </c>
      <c r="G16" s="46" t="str">
        <f>IF(ISERROR(INDEX(Tableau!$B$14:$AL$49,MATCH(E16,Tableau!$AH$14:$AH$49,0),5)),"",INDEX(Tableau!$B$14:$AL$49,MATCH(E16,Tableau!$AH$14:$AH$49,0),5))</f>
        <v/>
      </c>
      <c r="H16" s="53" t="str">
        <f>IF(ISERROR(INDEX(Tableau!$B$14:$AL$49,MATCH(E16,Tableau!$AH$14:$AH$49,0),6)),"",INDEX(Tableau!$B$14:$AL$49,MATCH(E16,Tableau!$AH$14:$AH$49,0),6))</f>
        <v/>
      </c>
    </row>
    <row r="17" spans="1:8" ht="17.25">
      <c r="A17" s="52" t="str">
        <f>IF(OR(A16="Repos",A16&lt;Tableau!$H$58),IF(A16="Repos",IF(A16="Repos",A15+1,A16+1),"Repos"),"")</f>
        <v/>
      </c>
      <c r="B17" s="46" t="str">
        <f>IF(A17="Repos",IF(D18-D16-C16&lt;0,"00:00",D18-D16-C16),IF(ISERROR(INDEX(Tableau!$B$14:$AL$49,MATCH(A17,Tableau!$AF$14:$AF$49,0),2)),"",INDEX(Tableau!$B$14:$AL$49,MATCH(A17,Tableau!$AF$14:$AF$49,0),2)))</f>
        <v/>
      </c>
      <c r="C17" s="46" t="str">
        <f>IF(ISERROR(INDEX(Tableau!$B$14:$AL$49,MATCH(A17,Tableau!$AF$14:$AF$49,0),5)),"",INDEX(Tableau!$B$14:$AL$49,MATCH(A17,Tableau!$AF$14:$AF$49,0),5))</f>
        <v/>
      </c>
      <c r="D17" s="46" t="str">
        <f>IF(ISERROR(INDEX(Tableau!$B$14:$AL$49,MATCH(A17,Tableau!$AF$14:$AF$49,0),6)),"",INDEX(Tableau!$B$14:$AL$49,MATCH(A17,Tableau!$AF$14:$AF$49,0),6))</f>
        <v/>
      </c>
      <c r="E17" s="45" t="str">
        <f>IF(OR(E16="Repos",E16&lt;Tableau!$H$59),IF(E16="Repos",IF(E16="Repos",E15+1,E16+1),"Repos"),"")</f>
        <v/>
      </c>
      <c r="F17" s="46" t="str">
        <f>IF(E17="Repos",IF(H18-H16-G16&lt;0,"00:00",H18-H16-G16),IF(ISERROR(INDEX(Tableau!$B$14:$AL$49,MATCH(E17,Tableau!$AH$14:$AH$49,0),2)),"",INDEX(Tableau!$B$14:$AL$49,MATCH(E17,Tableau!$AH$14:$AH$49,0),2)))</f>
        <v/>
      </c>
      <c r="G17" s="46" t="str">
        <f>IF(ISERROR(INDEX(Tableau!$B$14:$AL$49,MATCH(E17,Tableau!$AH$14:$AH$49,0),5)),"",INDEX(Tableau!$B$14:$AL$49,MATCH(E17,Tableau!$AH$14:$AH$49,0),5))</f>
        <v/>
      </c>
      <c r="H17" s="53" t="str">
        <f>IF(ISERROR(INDEX(Tableau!$B$14:$AL$49,MATCH(E17,Tableau!$AH$14:$AH$49,0),6)),"",INDEX(Tableau!$B$14:$AL$49,MATCH(E17,Tableau!$AH$14:$AH$49,0),6))</f>
        <v/>
      </c>
    </row>
    <row r="18" spans="1:8" ht="17.25">
      <c r="A18" s="52" t="str">
        <f>IF(OR(A17="Repos",A17&lt;Tableau!$H$58),IF(A17="Repos",IF(A17="Repos",A16+1,A17+1),"Repos"),"")</f>
        <v/>
      </c>
      <c r="B18" s="46" t="str">
        <f>IF(A18="Repos",IF(D19-D17-C17&lt;0,"00:00",D19-D17-C17),IF(ISERROR(INDEX(Tableau!$B$14:$AL$49,MATCH(A18,Tableau!$AF$14:$AF$49,0),2)),"",INDEX(Tableau!$B$14:$AL$49,MATCH(A18,Tableau!$AF$14:$AF$49,0),2)))</f>
        <v/>
      </c>
      <c r="C18" s="46" t="str">
        <f>IF(ISERROR(INDEX(Tableau!$B$14:$AL$49,MATCH(A18,Tableau!$AF$14:$AF$49,0),5)),"",INDEX(Tableau!$B$14:$AL$49,MATCH(A18,Tableau!$AF$14:$AF$49,0),5))</f>
        <v/>
      </c>
      <c r="D18" s="46" t="str">
        <f>IF(ISERROR(INDEX(Tableau!$B$14:$AL$49,MATCH(A18,Tableau!$AF$14:$AF$49,0),6)),"",INDEX(Tableau!$B$14:$AL$49,MATCH(A18,Tableau!$AF$14:$AF$49,0),6))</f>
        <v/>
      </c>
      <c r="E18" s="45" t="str">
        <f>IF(OR(E17="Repos",E17&lt;Tableau!$H$59),IF(E17="Repos",IF(E17="Repos",E16+1,E17+1),"Repos"),"")</f>
        <v/>
      </c>
      <c r="F18" s="46" t="str">
        <f>IF(E18="Repos",IF(H19-H17-G17&lt;0,"00:00",H19-H17-G17),IF(ISERROR(INDEX(Tableau!$B$14:$AL$49,MATCH(E18,Tableau!$AH$14:$AH$49,0),2)),"",INDEX(Tableau!$B$14:$AL$49,MATCH(E18,Tableau!$AH$14:$AH$49,0),2)))</f>
        <v/>
      </c>
      <c r="G18" s="46" t="str">
        <f>IF(ISERROR(INDEX(Tableau!$B$14:$AL$49,MATCH(E18,Tableau!$AH$14:$AH$49,0),5)),"",INDEX(Tableau!$B$14:$AL$49,MATCH(E18,Tableau!$AH$14:$AH$49,0),5))</f>
        <v/>
      </c>
      <c r="H18" s="53" t="str">
        <f>IF(ISERROR(INDEX(Tableau!$B$14:$AL$49,MATCH(E18,Tableau!$AH$14:$AH$49,0),6)),"",INDEX(Tableau!$B$14:$AL$49,MATCH(E18,Tableau!$AH$14:$AH$49,0),6))</f>
        <v/>
      </c>
    </row>
    <row r="19" spans="1:8" ht="17.25">
      <c r="A19" s="52" t="str">
        <f>IF(OR(A18="Repos",A18&lt;Tableau!$H$58),IF(A18="Repos",IF(A18="Repos",A17+1,A18+1),"Repos"),"")</f>
        <v/>
      </c>
      <c r="B19" s="46" t="str">
        <f>IF(A19="Repos",IF(D20-D18-C18&lt;0,"00:00",D20-D18-C18),IF(ISERROR(INDEX(Tableau!$B$14:$AL$49,MATCH(A19,Tableau!$AF$14:$AF$49,0),2)),"",INDEX(Tableau!$B$14:$AL$49,MATCH(A19,Tableau!$AF$14:$AF$49,0),2)))</f>
        <v/>
      </c>
      <c r="C19" s="46" t="str">
        <f>IF(ISERROR(INDEX(Tableau!$B$14:$AL$49,MATCH(A19,Tableau!$AF$14:$AF$49,0),5)),"",INDEX(Tableau!$B$14:$AL$49,MATCH(A19,Tableau!$AF$14:$AF$49,0),5))</f>
        <v/>
      </c>
      <c r="D19" s="46" t="str">
        <f>IF(ISERROR(INDEX(Tableau!$B$14:$AL$49,MATCH(A19,Tableau!$AF$14:$AF$49,0),6)),"",INDEX(Tableau!$B$14:$AL$49,MATCH(A19,Tableau!$AF$14:$AF$49,0),6))</f>
        <v/>
      </c>
      <c r="E19" s="45" t="str">
        <f>IF(OR(E18="Repos",E18&lt;Tableau!$H$59),IF(E18="Repos",IF(E18="Repos",E17+1,E18+1),"Repos"),"")</f>
        <v/>
      </c>
      <c r="F19" s="46" t="str">
        <f>IF(E19="Repos",IF(H20-H18-G18&lt;0,"00:00",H20-H18-G18),IF(ISERROR(INDEX(Tableau!$B$14:$AL$49,MATCH(E19,Tableau!$AH$14:$AH$49,0),2)),"",INDEX(Tableau!$B$14:$AL$49,MATCH(E19,Tableau!$AH$14:$AH$49,0),2)))</f>
        <v/>
      </c>
      <c r="G19" s="46" t="str">
        <f>IF(ISERROR(INDEX(Tableau!$B$14:$AL$49,MATCH(E19,Tableau!$AH$14:$AH$49,0),5)),"",INDEX(Tableau!$B$14:$AL$49,MATCH(E19,Tableau!$AH$14:$AH$49,0),5))</f>
        <v/>
      </c>
      <c r="H19" s="53" t="str">
        <f>IF(ISERROR(INDEX(Tableau!$B$14:$AL$49,MATCH(E19,Tableau!$AH$14:$AH$49,0),6)),"",INDEX(Tableau!$B$14:$AL$49,MATCH(E19,Tableau!$AH$14:$AH$49,0),6))</f>
        <v/>
      </c>
    </row>
    <row r="20" spans="1:8" ht="17.25">
      <c r="A20" s="52" t="str">
        <f>IF(OR(A19="Repos",A19&lt;Tableau!$H$58),IF(A19="Repos",IF(A19="Repos",A18+1,A19+1),"Repos"),"")</f>
        <v/>
      </c>
      <c r="B20" s="46" t="str">
        <f>IF(A20="Repos",IF(D21-D19-C19&lt;0,"00:00",D21-D19-C19),IF(ISERROR(INDEX(Tableau!$B$14:$AL$49,MATCH(A20,Tableau!$AF$14:$AF$49,0),2)),"",INDEX(Tableau!$B$14:$AL$49,MATCH(A20,Tableau!$AF$14:$AF$49,0),2)))</f>
        <v/>
      </c>
      <c r="C20" s="46" t="str">
        <f>IF(ISERROR(INDEX(Tableau!$B$14:$AL$49,MATCH(A20,Tableau!$AF$14:$AF$49,0),5)),"",INDEX(Tableau!$B$14:$AL$49,MATCH(A20,Tableau!$AF$14:$AF$49,0),5))</f>
        <v/>
      </c>
      <c r="D20" s="46" t="str">
        <f>IF(ISERROR(INDEX(Tableau!$B$14:$AL$49,MATCH(A20,Tableau!$AF$14:$AF$49,0),6)),"",INDEX(Tableau!$B$14:$AL$49,MATCH(A20,Tableau!$AF$14:$AF$49,0),6))</f>
        <v/>
      </c>
      <c r="E20" s="45" t="str">
        <f>IF(OR(E19="Repos",E19&lt;Tableau!$H$59),IF(E19="Repos",IF(E19="Repos",E18+1,E19+1),"Repos"),"")</f>
        <v/>
      </c>
      <c r="F20" s="46" t="str">
        <f>IF(E20="Repos",IF(H21-H19-G19&lt;0,"00:00",H21-H19-G19),IF(ISERROR(INDEX(Tableau!$B$14:$AL$49,MATCH(E20,Tableau!$AH$14:$AH$49,0),2)),"",INDEX(Tableau!$B$14:$AL$49,MATCH(E20,Tableau!$AH$14:$AH$49,0),2)))</f>
        <v/>
      </c>
      <c r="G20" s="46" t="str">
        <f>IF(ISERROR(INDEX(Tableau!$B$14:$AL$49,MATCH(E20,Tableau!$AH$14:$AH$49,0),5)),"",INDEX(Tableau!$B$14:$AL$49,MATCH(E20,Tableau!$AH$14:$AH$49,0),5))</f>
        <v/>
      </c>
      <c r="H20" s="53" t="str">
        <f>IF(ISERROR(INDEX(Tableau!$B$14:$AL$49,MATCH(E20,Tableau!$AH$14:$AH$49,0),6)),"",INDEX(Tableau!$B$14:$AL$49,MATCH(E20,Tableau!$AH$14:$AH$49,0),6))</f>
        <v/>
      </c>
    </row>
    <row r="21" spans="1:8" ht="17.25">
      <c r="A21" s="52" t="str">
        <f>IF(OR(A20="Repos",A20&lt;Tableau!$H$58),IF(A20="Repos",IF(A20="Repos",A19+1,A20+1),"Repos"),"")</f>
        <v/>
      </c>
      <c r="B21" s="46" t="str">
        <f>IF(A21="Repos",IF(D22-D20-C20&lt;0,"00:00",D22-D20-C20),IF(ISERROR(INDEX(Tableau!$B$14:$AL$49,MATCH(A21,Tableau!$AF$14:$AF$49,0),2)),"",INDEX(Tableau!$B$14:$AL$49,MATCH(A21,Tableau!$AF$14:$AF$49,0),2)))</f>
        <v/>
      </c>
      <c r="C21" s="46" t="str">
        <f>IF(ISERROR(INDEX(Tableau!$B$14:$AL$49,MATCH(A21,Tableau!$AF$14:$AF$49,0),5)),"",INDEX(Tableau!$B$14:$AL$49,MATCH(A21,Tableau!$AF$14:$AF$49,0),5))</f>
        <v/>
      </c>
      <c r="D21" s="46" t="str">
        <f>IF(ISERROR(INDEX(Tableau!$B$14:$AL$49,MATCH(A21,Tableau!$AF$14:$AF$49,0),6)),"",INDEX(Tableau!$B$14:$AL$49,MATCH(A21,Tableau!$AF$14:$AF$49,0),6))</f>
        <v/>
      </c>
      <c r="E21" s="45" t="str">
        <f>IF(OR(E20="Repos",E20&lt;Tableau!$H$59),IF(E20="Repos",IF(E20="Repos",E19+1,E20+1),"Repos"),"")</f>
        <v/>
      </c>
      <c r="F21" s="46" t="str">
        <f>IF(E21="Repos",IF(H22-H20-G20&lt;0,"00:00",H22-H20-G20),IF(ISERROR(INDEX(Tableau!$B$14:$AL$49,MATCH(E21,Tableau!$AH$14:$AH$49,0),2)),"",INDEX(Tableau!$B$14:$AL$49,MATCH(E21,Tableau!$AH$14:$AH$49,0),2)))</f>
        <v/>
      </c>
      <c r="G21" s="46" t="str">
        <f>IF(ISERROR(INDEX(Tableau!$B$14:$AL$49,MATCH(E21,Tableau!$AH$14:$AH$49,0),5)),"",INDEX(Tableau!$B$14:$AL$49,MATCH(E21,Tableau!$AH$14:$AH$49,0),5))</f>
        <v/>
      </c>
      <c r="H21" s="53" t="str">
        <f>IF(ISERROR(INDEX(Tableau!$B$14:$AL$49,MATCH(E21,Tableau!$AH$14:$AH$49,0),6)),"",INDEX(Tableau!$B$14:$AL$49,MATCH(E21,Tableau!$AH$14:$AH$49,0),6))</f>
        <v/>
      </c>
    </row>
    <row r="22" spans="1:8" ht="17.25">
      <c r="A22" s="52" t="str">
        <f>IF(OR(A21="Repos",A21&lt;Tableau!$H$58),IF(A21="Repos",IF(A21="Repos",A20+1,A21+1),"Repos"),"")</f>
        <v/>
      </c>
      <c r="B22" s="46" t="str">
        <f>IF(A22="Repos",IF(D23-D21-C21&lt;0,"00:00",D23-D21-C21),IF(ISERROR(INDEX(Tableau!$B$14:$AL$49,MATCH(A22,Tableau!$AF$14:$AF$49,0),2)),"",INDEX(Tableau!$B$14:$AL$49,MATCH(A22,Tableau!$AF$14:$AF$49,0),2)))</f>
        <v/>
      </c>
      <c r="C22" s="46" t="str">
        <f>IF(ISERROR(INDEX(Tableau!$B$14:$AL$49,MATCH(A22,Tableau!$AF$14:$AF$49,0),5)),"",INDEX(Tableau!$B$14:$AL$49,MATCH(A22,Tableau!$AF$14:$AF$49,0),5))</f>
        <v/>
      </c>
      <c r="D22" s="46" t="str">
        <f>IF(ISERROR(INDEX(Tableau!$B$14:$AL$49,MATCH(A22,Tableau!$AF$14:$AF$49,0),6)),"",INDEX(Tableau!$B$14:$AL$49,MATCH(A22,Tableau!$AF$14:$AF$49,0),6))</f>
        <v/>
      </c>
      <c r="E22" s="45" t="str">
        <f>IF(OR(E21="Repos",E21&lt;Tableau!$H$59),IF(E21="Repos",IF(E21="Repos",E20+1,E21+1),"Repos"),"")</f>
        <v/>
      </c>
      <c r="F22" s="46" t="str">
        <f>IF(E22="Repos",IF(H23-H21-G21&lt;0,"00:00",H23-H21-G21),IF(ISERROR(INDEX(Tableau!$B$14:$AL$49,MATCH(E22,Tableau!$AH$14:$AH$49,0),2)),"",INDEX(Tableau!$B$14:$AL$49,MATCH(E22,Tableau!$AH$14:$AH$49,0),2)))</f>
        <v/>
      </c>
      <c r="G22" s="46" t="str">
        <f>IF(ISERROR(INDEX(Tableau!$B$14:$AL$49,MATCH(E22,Tableau!$AH$14:$AH$49,0),5)),"",INDEX(Tableau!$B$14:$AL$49,MATCH(E22,Tableau!$AH$14:$AH$49,0),5))</f>
        <v/>
      </c>
      <c r="H22" s="53" t="str">
        <f>IF(ISERROR(INDEX(Tableau!$B$14:$AL$49,MATCH(E22,Tableau!$AH$14:$AH$49,0),6)),"",INDEX(Tableau!$B$14:$AL$49,MATCH(E22,Tableau!$AH$14:$AH$49,0),6))</f>
        <v/>
      </c>
    </row>
    <row r="23" spans="1:8" ht="17.25">
      <c r="A23" s="52" t="str">
        <f>IF(OR(A22="Repos",A22&lt;Tableau!$H$58),IF(A22="Repos",IF(A22="Repos",A21+1,A22+1),"Repos"),"")</f>
        <v/>
      </c>
      <c r="B23" s="46" t="str">
        <f>IF(A23="Repos",IF(D24-D22-C22&lt;0,"00:00",D24-D22-C22),IF(ISERROR(INDEX(Tableau!$B$14:$AL$49,MATCH(A23,Tableau!$AF$14:$AF$49,0),2)),"",INDEX(Tableau!$B$14:$AL$49,MATCH(A23,Tableau!$AF$14:$AF$49,0),2)))</f>
        <v/>
      </c>
      <c r="C23" s="46" t="str">
        <f>IF(ISERROR(INDEX(Tableau!$B$14:$AL$49,MATCH(A23,Tableau!$AF$14:$AF$49,0),5)),"",INDEX(Tableau!$B$14:$AL$49,MATCH(A23,Tableau!$AF$14:$AF$49,0),5))</f>
        <v/>
      </c>
      <c r="D23" s="46" t="str">
        <f>IF(ISERROR(INDEX(Tableau!$B$14:$AL$49,MATCH(A23,Tableau!$AF$14:$AF$49,0),6)),"",INDEX(Tableau!$B$14:$AL$49,MATCH(A23,Tableau!$AF$14:$AF$49,0),6))</f>
        <v/>
      </c>
      <c r="E23" s="45" t="str">
        <f>IF(OR(E22="Repos",E22&lt;Tableau!$H$59),IF(E22="Repos",IF(E22="Repos",E21+1,E22+1),"Repos"),"")</f>
        <v/>
      </c>
      <c r="F23" s="46" t="str">
        <f>IF(E23="Repos",IF(H24-H22-G22&lt;0,"00:00",H24-H22-G22),IF(ISERROR(INDEX(Tableau!$B$14:$AL$49,MATCH(E23,Tableau!$AH$14:$AH$49,0),2)),"",INDEX(Tableau!$B$14:$AL$49,MATCH(E23,Tableau!$AH$14:$AH$49,0),2)))</f>
        <v/>
      </c>
      <c r="G23" s="46" t="str">
        <f>IF(ISERROR(INDEX(Tableau!$B$14:$AL$49,MATCH(E23,Tableau!$AH$14:$AH$49,0),5)),"",INDEX(Tableau!$B$14:$AL$49,MATCH(E23,Tableau!$AH$14:$AH$49,0),5))</f>
        <v/>
      </c>
      <c r="H23" s="53" t="str">
        <f>IF(ISERROR(INDEX(Tableau!$B$14:$AL$49,MATCH(E23,Tableau!$AH$14:$AH$49,0),6)),"",INDEX(Tableau!$B$14:$AL$49,MATCH(E23,Tableau!$AH$14:$AH$49,0),6))</f>
        <v/>
      </c>
    </row>
    <row r="24" spans="1:8" ht="17.25">
      <c r="A24" s="52" t="str">
        <f>IF(OR(A23="Repos",A23&lt;Tableau!$H$58),IF(A23="Repos",IF(A23="Repos",A22+1,A23+1),"Repos"),"")</f>
        <v/>
      </c>
      <c r="B24" s="46" t="str">
        <f>IF(A24="Repos",IF(D25-D23-C23&lt;0,"00:00",D25-D23-C23),IF(ISERROR(INDEX(Tableau!$B$14:$AL$49,MATCH(A24,Tableau!$AF$14:$AF$49,0),2)),"",INDEX(Tableau!$B$14:$AL$49,MATCH(A24,Tableau!$AF$14:$AF$49,0),2)))</f>
        <v/>
      </c>
      <c r="C24" s="46" t="str">
        <f>IF(ISERROR(INDEX(Tableau!$B$14:$AL$49,MATCH(A24,Tableau!$AF$14:$AF$49,0),5)),"",INDEX(Tableau!$B$14:$AL$49,MATCH(A24,Tableau!$AF$14:$AF$49,0),5))</f>
        <v/>
      </c>
      <c r="D24" s="46" t="str">
        <f>IF(ISERROR(INDEX(Tableau!$B$14:$AL$49,MATCH(A24,Tableau!$AF$14:$AF$49,0),6)),"",INDEX(Tableau!$B$14:$AL$49,MATCH(A24,Tableau!$AF$14:$AF$49,0),6))</f>
        <v/>
      </c>
      <c r="E24" s="45" t="str">
        <f>IF(OR(E23="Repos",E23&lt;Tableau!$H$59),IF(E23="Repos",IF(E23="Repos",E22+1,E23+1),"Repos"),"")</f>
        <v/>
      </c>
      <c r="F24" s="46" t="str">
        <f>IF(E24="Repos",IF(H25-H23-G23&lt;0,"00:00",H25-H23-G23),IF(ISERROR(INDEX(Tableau!$B$14:$AL$49,MATCH(E24,Tableau!$AH$14:$AH$49,0),2)),"",INDEX(Tableau!$B$14:$AL$49,MATCH(E24,Tableau!$AH$14:$AH$49,0),2)))</f>
        <v/>
      </c>
      <c r="G24" s="46" t="str">
        <f>IF(ISERROR(INDEX(Tableau!$B$14:$AL$49,MATCH(E24,Tableau!$AH$14:$AH$49,0),5)),"",INDEX(Tableau!$B$14:$AL$49,MATCH(E24,Tableau!$AH$14:$AH$49,0),5))</f>
        <v/>
      </c>
      <c r="H24" s="53" t="str">
        <f>IF(ISERROR(INDEX(Tableau!$B$14:$AL$49,MATCH(E24,Tableau!$AH$14:$AH$49,0),6)),"",INDEX(Tableau!$B$14:$AL$49,MATCH(E24,Tableau!$AH$14:$AH$49,0),6))</f>
        <v/>
      </c>
    </row>
    <row r="25" spans="1:8" ht="17.25">
      <c r="A25" s="52" t="str">
        <f>IF(OR(A24="Repos",A24&lt;Tableau!$H$58),IF(A24="Repos",IF(A24="Repos",A23+1,A24+1),"Repos"),"")</f>
        <v/>
      </c>
      <c r="B25" s="46" t="str">
        <f>IF(A25="Repos",IF(D26-D24-C24&lt;0,"00:00",D26-D24-C24),IF(ISERROR(INDEX(Tableau!$B$14:$AL$49,MATCH(A25,Tableau!$AF$14:$AF$49,0),2)),"",INDEX(Tableau!$B$14:$AL$49,MATCH(A25,Tableau!$AF$14:$AF$49,0),2)))</f>
        <v/>
      </c>
      <c r="C25" s="46" t="str">
        <f>IF(ISERROR(INDEX(Tableau!$B$14:$AL$49,MATCH(A25,Tableau!$AF$14:$AF$49,0),5)),"",INDEX(Tableau!$B$14:$AL$49,MATCH(A25,Tableau!$AF$14:$AF$49,0),5))</f>
        <v/>
      </c>
      <c r="D25" s="46" t="str">
        <f>IF(ISERROR(INDEX(Tableau!$B$14:$AL$49,MATCH(A25,Tableau!$AF$14:$AF$49,0),6)),"",INDEX(Tableau!$B$14:$AL$49,MATCH(A25,Tableau!$AF$14:$AF$49,0),6))</f>
        <v/>
      </c>
      <c r="E25" s="45" t="str">
        <f>IF(OR(E24="Repos",E24&lt;Tableau!$H$59),IF(E24="Repos",IF(E24="Repos",E23+1,E24+1),"Repos"),"")</f>
        <v/>
      </c>
      <c r="F25" s="46" t="str">
        <f>IF(E25="Repos",IF(H26-H24-G24&lt;0,"00:00",H26-H24-G24),IF(ISERROR(INDEX(Tableau!$B$14:$AL$49,MATCH(E25,Tableau!$AH$14:$AH$49,0),2)),"",INDEX(Tableau!$B$14:$AL$49,MATCH(E25,Tableau!$AH$14:$AH$49,0),2)))</f>
        <v/>
      </c>
      <c r="G25" s="46" t="str">
        <f>IF(ISERROR(INDEX(Tableau!$B$14:$AL$49,MATCH(E25,Tableau!$AH$14:$AH$49,0),5)),"",INDEX(Tableau!$B$14:$AL$49,MATCH(E25,Tableau!$AH$14:$AH$49,0),5))</f>
        <v/>
      </c>
      <c r="H25" s="53" t="str">
        <f>IF(ISERROR(INDEX(Tableau!$B$14:$AL$49,MATCH(E25,Tableau!$AH$14:$AH$49,0),6)),"",INDEX(Tableau!$B$14:$AL$49,MATCH(E25,Tableau!$AH$14:$AH$49,0),6))</f>
        <v/>
      </c>
    </row>
    <row r="26" spans="1:8" ht="17.25">
      <c r="A26" s="52" t="str">
        <f>IF(OR(A25="Repos",A25&lt;Tableau!$H$58),IF(A25="Repos",IF(A25="Repos",A24+1,A25+1),"Repos"),"")</f>
        <v/>
      </c>
      <c r="B26" s="46" t="str">
        <f>IF(A26="Repos",IF(D27-D25-C25&lt;0,"00:00",D27-D25-C25),IF(ISERROR(INDEX(Tableau!$B$14:$AL$49,MATCH(A26,Tableau!$AF$14:$AF$49,0),2)),"",INDEX(Tableau!$B$14:$AL$49,MATCH(A26,Tableau!$AF$14:$AF$49,0),2)))</f>
        <v/>
      </c>
      <c r="C26" s="46" t="str">
        <f>IF(ISERROR(INDEX(Tableau!$B$14:$AL$49,MATCH(A26,Tableau!$AF$14:$AF$49,0),5)),"",INDEX(Tableau!$B$14:$AL$49,MATCH(A26,Tableau!$AF$14:$AF$49,0),5))</f>
        <v/>
      </c>
      <c r="D26" s="46" t="str">
        <f>IF(ISERROR(INDEX(Tableau!$B$14:$AL$49,MATCH(A26,Tableau!$AF$14:$AF$49,0),6)),"",INDEX(Tableau!$B$14:$AL$49,MATCH(A26,Tableau!$AF$14:$AF$49,0),6))</f>
        <v/>
      </c>
      <c r="E26" s="45" t="str">
        <f>IF(OR(E25="Repos",E25&lt;Tableau!$H$59),IF(E25="Repos",IF(E25="Repos",E24+1,E25+1),"Repos"),"")</f>
        <v/>
      </c>
      <c r="F26" s="46" t="str">
        <f>IF(E26="Repos",IF(H27-H25-G25&lt;0,"00:00",H27-H25-G25),IF(ISERROR(INDEX(Tableau!$B$14:$AL$49,MATCH(E26,Tableau!$AH$14:$AH$49,0),2)),"",INDEX(Tableau!$B$14:$AL$49,MATCH(E26,Tableau!$AH$14:$AH$49,0),2)))</f>
        <v/>
      </c>
      <c r="G26" s="46" t="str">
        <f>IF(ISERROR(INDEX(Tableau!$B$14:$AL$49,MATCH(E26,Tableau!$AH$14:$AH$49,0),5)),"",INDEX(Tableau!$B$14:$AL$49,MATCH(E26,Tableau!$AH$14:$AH$49,0),5))</f>
        <v/>
      </c>
      <c r="H26" s="53" t="str">
        <f>IF(ISERROR(INDEX(Tableau!$B$14:$AL$49,MATCH(E26,Tableau!$AH$14:$AH$49,0),6)),"",INDEX(Tableau!$B$14:$AL$49,MATCH(E26,Tableau!$AH$14:$AH$49,0),6))</f>
        <v/>
      </c>
    </row>
    <row r="27" spans="1:8" ht="17.25">
      <c r="A27" s="52" t="str">
        <f>IF(OR(A26="Repos",A26&lt;Tableau!$H$58),IF(A26="Repos",IF(A26="Repos",A25+1,A26+1),"Repos"),"")</f>
        <v/>
      </c>
      <c r="B27" s="46" t="str">
        <f>IF(A27="Repos",IF(Tableau!P75-D26-C26&lt;0,"00:00",Tableau!P75-D26-C26),IF(ISERROR(INDEX(Tableau!$B$14:$AL$49,MATCH(A27,Tableau!$AF$14:$AF$49,0),2)),"",INDEX(Tableau!$B$14:$AL$49,MATCH(A27,Tableau!$AF$14:$AF$49,0),2)))</f>
        <v/>
      </c>
      <c r="C27" s="46" t="str">
        <f>IF(ISERROR(INDEX(Tableau!$B$14:$AL$49,MATCH(A27,Tableau!$AF$14:$AF$49,0),5)),"",INDEX(Tableau!$B$14:$AL$49,MATCH(A27,Tableau!$AF$14:$AF$49,0),5))</f>
        <v/>
      </c>
      <c r="D27" s="46" t="str">
        <f>IF(ISERROR(INDEX(Tableau!$B$14:$AL$49,MATCH(A27,Tableau!$AF$14:$AF$49,0),6)),"",INDEX(Tableau!$B$14:$AL$49,MATCH(A27,Tableau!$AF$14:$AF$49,0),6))</f>
        <v/>
      </c>
      <c r="E27" s="45" t="str">
        <f>IF(OR(E26="Repos",E26&lt;Tableau!$H$59),IF(E26="Repos",IF(E26="Repos",E25+1,E26+1),"Repos"),"")</f>
        <v/>
      </c>
      <c r="F27" s="46" t="str">
        <f>IF(E27="Repos",IF(Tableau!T75-H26-G26&lt;0,"00:00",Tableau!T75-H26-G26),IF(ISERROR(INDEX(Tableau!$B$14:$AL$49,MATCH(E27,Tableau!$AH$14:$AH$49,0),2)),"",INDEX(Tableau!$B$14:$AL$49,MATCH(E27,Tableau!$AH$14:$AH$49,0),2)))</f>
        <v/>
      </c>
      <c r="G27" s="46" t="str">
        <f>IF(ISERROR(INDEX(Tableau!$B$14:$AL$49,MATCH(E27,Tableau!$AH$14:$AH$49,0),5)),"",INDEX(Tableau!$B$14:$AL$49,MATCH(E27,Tableau!$AH$14:$AH$49,0),5))</f>
        <v/>
      </c>
      <c r="H27" s="53" t="str">
        <f>IF(ISERROR(INDEX(Tableau!$B$14:$AL$49,MATCH(E27,Tableau!$AH$14:$AH$49,0),6)),"",INDEX(Tableau!$B$14:$AL$49,MATCH(E27,Tableau!$AH$14:$AH$49,0),6))</f>
        <v/>
      </c>
    </row>
    <row r="28" spans="1:8" ht="17.25">
      <c r="A28" s="52" t="str">
        <f>IF(OR(A27="Repos",A27&lt;Tableau!$H$58),IF(A27="Repos",IF(A27="Repos",A26+1,A27+1),"Repos"),"")</f>
        <v/>
      </c>
      <c r="B28" s="46" t="str">
        <f>IF(A28="Repos",IF(D29-D27-C27&lt;0,"00:00",D29-D27-C27),IF(ISERROR(INDEX(Tableau!$B$14:$AL$49,MATCH(A28,Tableau!$AF$14:$AF$49,0),2)),"",INDEX(Tableau!$B$14:$AL$49,MATCH(A28,Tableau!$AF$14:$AF$49,0),2)))</f>
        <v/>
      </c>
      <c r="C28" s="46" t="str">
        <f>IF(ISERROR(INDEX(Tableau!$B$14:$AL$49,MATCH(A28,Tableau!$AF$14:$AF$49,0),5)),"",INDEX(Tableau!$B$14:$AL$49,MATCH(A28,Tableau!$AF$14:$AF$49,0),5))</f>
        <v/>
      </c>
      <c r="D28" s="46" t="str">
        <f>IF(ISERROR(INDEX(Tableau!$B$14:$AL$49,MATCH(A28,Tableau!$AF$14:$AF$49,0),6)),"",INDEX(Tableau!$B$14:$AL$49,MATCH(A28,Tableau!$AF$14:$AF$49,0),6))</f>
        <v/>
      </c>
      <c r="E28" s="45" t="str">
        <f>IF(OR(E27="Repos",E27&lt;Tableau!$H$59),IF(E27="Repos",IF(E27="Repos",E26+1,E27+1),"Repos"),"")</f>
        <v/>
      </c>
      <c r="F28" s="46" t="str">
        <f>IF(E28="Repos",IF(H29-H27-G27&lt;0,"00:00",H29-H27-G27),IF(ISERROR(INDEX(Tableau!$B$14:$AL$49,MATCH(E28,Tableau!$AH$14:$AH$49,0),2)),"",INDEX(Tableau!$B$14:$AL$49,MATCH(E28,Tableau!$AH$14:$AH$49,0),2)))</f>
        <v/>
      </c>
      <c r="G28" s="46" t="str">
        <f>IF(ISERROR(INDEX(Tableau!$B$14:$AL$49,MATCH(E28,Tableau!$AH$14:$AH$49,0),5)),"",INDEX(Tableau!$B$14:$AL$49,MATCH(E28,Tableau!$AH$14:$AH$49,0),5))</f>
        <v/>
      </c>
      <c r="H28" s="53" t="str">
        <f>IF(ISERROR(INDEX(Tableau!$B$14:$AL$49,MATCH(E28,Tableau!$AH$14:$AH$49,0),6)),"",INDEX(Tableau!$B$14:$AL$49,MATCH(E28,Tableau!$AH$14:$AH$49,0),6))</f>
        <v/>
      </c>
    </row>
    <row r="29" spans="1:8" ht="17.25">
      <c r="A29" s="52" t="str">
        <f>IF(OR(A28="Repos",A28&lt;Tableau!$H$58),IF(A28="Repos",IF(A28="Repos",A27+1,A28+1),"Repos"),"")</f>
        <v/>
      </c>
      <c r="B29" s="46" t="str">
        <f>IF(A29="Repos",IF(D30-D28-C28&lt;0,"00:00",D30-D28-C28),IF(ISERROR(INDEX(Tableau!$B$14:$AL$49,MATCH(A29,Tableau!$AF$14:$AF$49,0),2)),"",INDEX(Tableau!$B$14:$AL$49,MATCH(A29,Tableau!$AF$14:$AF$49,0),2)))</f>
        <v/>
      </c>
      <c r="C29" s="46" t="str">
        <f>IF(ISERROR(INDEX(Tableau!$B$14:$AL$49,MATCH(A29,Tableau!$AF$14:$AF$49,0),5)),"",INDEX(Tableau!$B$14:$AL$49,MATCH(A29,Tableau!$AF$14:$AF$49,0),5))</f>
        <v/>
      </c>
      <c r="D29" s="46" t="str">
        <f>IF(ISERROR(INDEX(Tableau!$B$14:$AL$49,MATCH(A29,Tableau!$AF$14:$AF$49,0),6)),"",INDEX(Tableau!$B$14:$AL$49,MATCH(A29,Tableau!$AF$14:$AF$49,0),6))</f>
        <v/>
      </c>
      <c r="E29" s="45" t="str">
        <f>IF(OR(E28="Repos",E28&lt;Tableau!$H$59),IF(E28="Repos",IF(E28="Repos",E27+1,E28+1),"Repos"),"")</f>
        <v/>
      </c>
      <c r="F29" s="46" t="str">
        <f>IF(E29="Repos",IF(H30-H28-G28&lt;0,"00:00",H30-H28-G28),IF(ISERROR(INDEX(Tableau!$B$14:$AL$49,MATCH(E29,Tableau!$AH$14:$AH$49,0),2)),"",INDEX(Tableau!$B$14:$AL$49,MATCH(E29,Tableau!$AH$14:$AH$49,0),2)))</f>
        <v/>
      </c>
      <c r="G29" s="46" t="str">
        <f>IF(ISERROR(INDEX(Tableau!$B$14:$AL$49,MATCH(E29,Tableau!$AH$14:$AH$49,0),5)),"",INDEX(Tableau!$B$14:$AL$49,MATCH(E29,Tableau!$AH$14:$AH$49,0),5))</f>
        <v/>
      </c>
      <c r="H29" s="53" t="str">
        <f>IF(ISERROR(INDEX(Tableau!$B$14:$AL$49,MATCH(E29,Tableau!$AH$14:$AH$49,0),6)),"",INDEX(Tableau!$B$14:$AL$49,MATCH(E29,Tableau!$AH$14:$AH$49,0),6))</f>
        <v/>
      </c>
    </row>
    <row r="30" spans="1:8" ht="17.25">
      <c r="A30" s="52" t="str">
        <f>IF(OR(A29="Repos",A29&lt;Tableau!$H$58),IF(A29="Repos",IF(A29="Repos",A28+1,A29+1),"Repos"),"")</f>
        <v/>
      </c>
      <c r="B30" s="46" t="str">
        <f>IF(A30="Repos",IF(D31-D29-C29&lt;0,"00:00",D31-D29-C29),IF(ISERROR(INDEX(Tableau!$B$14:$AL$49,MATCH(A30,Tableau!$AF$14:$AF$49,0),2)),"",INDEX(Tableau!$B$14:$AL$49,MATCH(A30,Tableau!$AF$14:$AF$49,0),2)))</f>
        <v/>
      </c>
      <c r="C30" s="46" t="str">
        <f>IF(ISERROR(INDEX(Tableau!$B$14:$AL$49,MATCH(A30,Tableau!$AF$14:$AF$49,0),5)),"",INDEX(Tableau!$B$14:$AL$49,MATCH(A30,Tableau!$AF$14:$AF$49,0),5))</f>
        <v/>
      </c>
      <c r="D30" s="46" t="str">
        <f>IF(ISERROR(INDEX(Tableau!$B$14:$AL$49,MATCH(A30,Tableau!$AF$14:$AF$49,0),6)),"",INDEX(Tableau!$B$14:$AL$49,MATCH(A30,Tableau!$AF$14:$AF$49,0),6))</f>
        <v/>
      </c>
      <c r="E30" s="45" t="str">
        <f>IF(OR(E29="Repos",E29&lt;Tableau!$H$59),IF(E29="Repos",IF(E29="Repos",E28+1,E29+1),"Repos"),"")</f>
        <v/>
      </c>
      <c r="F30" s="46" t="str">
        <f>IF(E30="Repos",IF(H31-H29-G29&lt;0,"00:00",H31-H29-G29),IF(ISERROR(INDEX(Tableau!$B$14:$AL$49,MATCH(E30,Tableau!$AH$14:$AH$49,0),2)),"",INDEX(Tableau!$B$14:$AL$49,MATCH(E30,Tableau!$AH$14:$AH$49,0),2)))</f>
        <v/>
      </c>
      <c r="G30" s="46" t="str">
        <f>IF(ISERROR(INDEX(Tableau!$B$14:$AL$49,MATCH(E30,Tableau!$AH$14:$AH$49,0),5)),"",INDEX(Tableau!$B$14:$AL$49,MATCH(E30,Tableau!$AH$14:$AH$49,0),5))</f>
        <v/>
      </c>
      <c r="H30" s="53" t="str">
        <f>IF(ISERROR(INDEX(Tableau!$B$14:$AL$49,MATCH(E30,Tableau!$AH$14:$AH$49,0),6)),"",INDEX(Tableau!$B$14:$AL$49,MATCH(E30,Tableau!$AH$14:$AH$49,0),6))</f>
        <v/>
      </c>
    </row>
    <row r="31" spans="1:8" ht="17.25">
      <c r="A31" s="52" t="str">
        <f>IF(OR(A30="Repos",A30&lt;Tableau!$H$58),IF(A30="Repos",IF(A30="Repos",A29+1,A30+1),"Repos"),"")</f>
        <v/>
      </c>
      <c r="B31" s="46" t="str">
        <f>IF(A31="Repos",IF(D32-D30-C30&lt;0,"00:00",D32-D30-C30),IF(ISERROR(INDEX(Tableau!$B$14:$AL$49,MATCH(A31,Tableau!$AF$14:$AF$49,0),2)),"",INDEX(Tableau!$B$14:$AL$49,MATCH(A31,Tableau!$AF$14:$AF$49,0),2)))</f>
        <v/>
      </c>
      <c r="C31" s="46" t="str">
        <f>IF(ISERROR(INDEX(Tableau!$B$14:$AL$49,MATCH(A31,Tableau!$AF$14:$AF$49,0),5)),"",INDEX(Tableau!$B$14:$AL$49,MATCH(A31,Tableau!$AF$14:$AF$49,0),5))</f>
        <v/>
      </c>
      <c r="D31" s="46" t="str">
        <f>IF(ISERROR(INDEX(Tableau!$B$14:$AL$49,MATCH(A31,Tableau!$AF$14:$AF$49,0),6)),"",INDEX(Tableau!$B$14:$AL$49,MATCH(A31,Tableau!$AF$14:$AF$49,0),6))</f>
        <v/>
      </c>
      <c r="E31" s="45" t="str">
        <f>IF(OR(E30="Repos",E30&lt;Tableau!$H$59),IF(E30="Repos",IF(E30="Repos",E29+1,E30+1),"Repos"),"")</f>
        <v/>
      </c>
      <c r="F31" s="46" t="str">
        <f>IF(E31="Repos",IF(H32-H30-G30&lt;0,"00:00",H32-H30-G30),IF(ISERROR(INDEX(Tableau!$B$14:$AL$49,MATCH(E31,Tableau!$AH$14:$AH$49,0),2)),"",INDEX(Tableau!$B$14:$AL$49,MATCH(E31,Tableau!$AH$14:$AH$49,0),2)))</f>
        <v/>
      </c>
      <c r="G31" s="46" t="str">
        <f>IF(ISERROR(INDEX(Tableau!$B$14:$AL$49,MATCH(E31,Tableau!$AH$14:$AH$49,0),5)),"",INDEX(Tableau!$B$14:$AL$49,MATCH(E31,Tableau!$AH$14:$AH$49,0),5))</f>
        <v/>
      </c>
      <c r="H31" s="53" t="str">
        <f>IF(ISERROR(INDEX(Tableau!$B$14:$AL$49,MATCH(E31,Tableau!$AH$14:$AH$49,0),6)),"",INDEX(Tableau!$B$14:$AL$49,MATCH(E31,Tableau!$AH$14:$AH$49,0),6))</f>
        <v/>
      </c>
    </row>
    <row r="32" spans="1:8" ht="17.25">
      <c r="A32" s="52" t="str">
        <f>IF(OR(A31="Repos",A31&lt;Tableau!$H$58),IF(A31="Repos",IF(A31="Repos",A30+1,A31+1),"Repos"),"")</f>
        <v/>
      </c>
      <c r="B32" s="46" t="str">
        <f>IF(A32="Repos",IF(D33-D31-C31&lt;0,"00:00",D33-D31-C31),IF(ISERROR(INDEX(Tableau!$B$14:$AL$49,MATCH(A32,Tableau!$AF$14:$AF$49,0),2)),"",INDEX(Tableau!$B$14:$AL$49,MATCH(A32,Tableau!$AF$14:$AF$49,0),2)))</f>
        <v/>
      </c>
      <c r="C32" s="46" t="str">
        <f>IF(ISERROR(INDEX(Tableau!$B$14:$AL$49,MATCH(A32,Tableau!$AF$14:$AF$49,0),5)),"",INDEX(Tableau!$B$14:$AL$49,MATCH(A32,Tableau!$AF$14:$AF$49,0),5))</f>
        <v/>
      </c>
      <c r="D32" s="46" t="str">
        <f>IF(ISERROR(INDEX(Tableau!$B$14:$AL$49,MATCH(A32,Tableau!$AF$14:$AF$49,0),6)),"",INDEX(Tableau!$B$14:$AL$49,MATCH(A32,Tableau!$AF$14:$AF$49,0),6))</f>
        <v/>
      </c>
      <c r="E32" s="45" t="str">
        <f>IF(OR(E31="Repos",E31&lt;Tableau!$H$59),IF(E31="Repos",IF(E31="Repos",E30+1,E31+1),"Repos"),"")</f>
        <v/>
      </c>
      <c r="F32" s="46" t="str">
        <f>IF(E32="Repos",IF(H33-H31-G31&lt;0,"00:00",H33-H31-G31),IF(ISERROR(INDEX(Tableau!$B$14:$AL$49,MATCH(E32,Tableau!$AH$14:$AH$49,0),2)),"",INDEX(Tableau!$B$14:$AL$49,MATCH(E32,Tableau!$AH$14:$AH$49,0),2)))</f>
        <v/>
      </c>
      <c r="G32" s="46" t="str">
        <f>IF(ISERROR(INDEX(Tableau!$B$14:$AL$49,MATCH(E32,Tableau!$AH$14:$AH$49,0),5)),"",INDEX(Tableau!$B$14:$AL$49,MATCH(E32,Tableau!$AH$14:$AH$49,0),5))</f>
        <v/>
      </c>
      <c r="H32" s="53" t="str">
        <f>IF(ISERROR(INDEX(Tableau!$B$14:$AL$49,MATCH(E32,Tableau!$AH$14:$AH$49,0),6)),"",INDEX(Tableau!$B$14:$AL$49,MATCH(E32,Tableau!$AH$14:$AH$49,0),6))</f>
        <v/>
      </c>
    </row>
    <row r="33" spans="1:8" ht="17.25">
      <c r="A33" s="52" t="str">
        <f>IF(OR(A32="Repos",A32&lt;Tableau!$H$58),IF(A32="Repos",IF(A32="Repos",A31+1,A32+1),"Repos"),"")</f>
        <v/>
      </c>
      <c r="B33" s="46" t="str">
        <f>IF(A33="Repos",IF(D34-D32-C32&lt;0,"00:00",D34-D32-C32),IF(ISERROR(INDEX(Tableau!$B$14:$AL$49,MATCH(A33,Tableau!$AF$14:$AF$49,0),2)),"",INDEX(Tableau!$B$14:$AL$49,MATCH(A33,Tableau!$AF$14:$AF$49,0),2)))</f>
        <v/>
      </c>
      <c r="C33" s="46" t="str">
        <f>IF(ISERROR(INDEX(Tableau!$B$14:$AL$49,MATCH(A33,Tableau!$AF$14:$AF$49,0),5)),"",INDEX(Tableau!$B$14:$AL$49,MATCH(A33,Tableau!$AF$14:$AF$49,0),5))</f>
        <v/>
      </c>
      <c r="D33" s="46" t="str">
        <f>IF(ISERROR(INDEX(Tableau!$B$14:$AL$49,MATCH(A33,Tableau!$AF$14:$AF$49,0),6)),"",INDEX(Tableau!$B$14:$AL$49,MATCH(A33,Tableau!$AF$14:$AF$49,0),6))</f>
        <v/>
      </c>
      <c r="E33" s="45" t="str">
        <f>IF(OR(E32="Repos",E32&lt;Tableau!$H$59),IF(E32="Repos",IF(E32="Repos",E31+1,E32+1),"Repos"),"")</f>
        <v/>
      </c>
      <c r="F33" s="46" t="str">
        <f>IF(E33="Repos",IF(H34-H32-G32&lt;0,"00:00",H34-H32-G32),IF(ISERROR(INDEX(Tableau!$B$14:$AL$49,MATCH(E33,Tableau!$AH$14:$AH$49,0),2)),"",INDEX(Tableau!$B$14:$AL$49,MATCH(E33,Tableau!$AH$14:$AH$49,0),2)))</f>
        <v/>
      </c>
      <c r="G33" s="46" t="str">
        <f>IF(ISERROR(INDEX(Tableau!$B$14:$AL$49,MATCH(E33,Tableau!$AH$14:$AH$49,0),5)),"",INDEX(Tableau!$B$14:$AL$49,MATCH(E33,Tableau!$AH$14:$AH$49,0),5))</f>
        <v/>
      </c>
      <c r="H33" s="53" t="str">
        <f>IF(ISERROR(INDEX(Tableau!$B$14:$AL$49,MATCH(E33,Tableau!$AH$14:$AH$49,0),6)),"",INDEX(Tableau!$B$14:$AL$49,MATCH(E33,Tableau!$AH$14:$AH$49,0),6))</f>
        <v/>
      </c>
    </row>
    <row r="34" spans="1:8" ht="17.25">
      <c r="A34" s="52" t="str">
        <f>IF(OR(A33="Repos",A33&lt;Tableau!$H$58),IF(A33="Repos",IF(A33="Repos",A32+1,A33+1),"Repos"),"")</f>
        <v/>
      </c>
      <c r="B34" s="46" t="str">
        <f>IF(A34="Repos",IF(D35-D33-C33&lt;0,"00:00",D35-D33-C33),IF(ISERROR(INDEX(Tableau!$B$14:$AL$49,MATCH(A34,Tableau!$AF$14:$AF$49,0),2)),"",INDEX(Tableau!$B$14:$AL$49,MATCH(A34,Tableau!$AF$14:$AF$49,0),2)))</f>
        <v/>
      </c>
      <c r="C34" s="46" t="str">
        <f>IF(ISERROR(INDEX(Tableau!$B$14:$AL$49,MATCH(A34,Tableau!$AF$14:$AF$49,0),5)),"",INDEX(Tableau!$B$14:$AL$49,MATCH(A34,Tableau!$AF$14:$AF$49,0),5))</f>
        <v/>
      </c>
      <c r="D34" s="46" t="str">
        <f>IF(ISERROR(INDEX(Tableau!$B$14:$AL$49,MATCH(A34,Tableau!$AF$14:$AF$49,0),6)),"",INDEX(Tableau!$B$14:$AL$49,MATCH(A34,Tableau!$AF$14:$AF$49,0),6))</f>
        <v/>
      </c>
      <c r="E34" s="45" t="str">
        <f>IF(OR(E33="Repos",E33&lt;Tableau!$H$59),IF(E33="Repos",IF(E33="Repos",E32+1,E33+1),"Repos"),"")</f>
        <v/>
      </c>
      <c r="F34" s="46" t="str">
        <f>IF(E34="Repos",IF(H35-H33-G33&lt;0,"00:00",H35-H33-G33),IF(ISERROR(INDEX(Tableau!$B$14:$AL$49,MATCH(E34,Tableau!$AH$14:$AH$49,0),2)),"",INDEX(Tableau!$B$14:$AL$49,MATCH(E34,Tableau!$AH$14:$AH$49,0),2)))</f>
        <v/>
      </c>
      <c r="G34" s="46" t="str">
        <f>IF(ISERROR(INDEX(Tableau!$B$14:$AL$49,MATCH(E34,Tableau!$AH$14:$AH$49,0),5)),"",INDEX(Tableau!$B$14:$AL$49,MATCH(E34,Tableau!$AH$14:$AH$49,0),5))</f>
        <v/>
      </c>
      <c r="H34" s="53" t="str">
        <f>IF(ISERROR(INDEX(Tableau!$B$14:$AL$49,MATCH(E34,Tableau!$AH$14:$AH$49,0),6)),"",INDEX(Tableau!$B$14:$AL$49,MATCH(E34,Tableau!$AH$14:$AH$49,0),6))</f>
        <v/>
      </c>
    </row>
    <row r="35" spans="1:8" ht="17.25">
      <c r="A35" s="52" t="str">
        <f>IF(OR(A34="Repos",A34&lt;Tableau!$H$58),IF(A34="Repos",IF(A34="Repos",A33+1,A34+1),"Repos"),"")</f>
        <v/>
      </c>
      <c r="B35" s="46" t="str">
        <f>IF(A35="Repos",IF(Tableau!P83-D34-C34&lt;0,"00:00",Tableau!P83-D34-C34),IF(ISERROR(INDEX(Tableau!$B$14:$AL$49,MATCH(A35,Tableau!$AF$14:$AF$49,0),2)),"",INDEX(Tableau!$B$14:$AL$49,MATCH(A35,Tableau!$AF$14:$AF$49,0),2)))</f>
        <v/>
      </c>
      <c r="C35" s="46" t="str">
        <f>IF(ISERROR(INDEX(Tableau!$B$14:$AL$49,MATCH(A35,Tableau!$AF$14:$AF$49,0),5)),"",INDEX(Tableau!$B$14:$AL$49,MATCH(A35,Tableau!$AF$14:$AF$49,0),5))</f>
        <v/>
      </c>
      <c r="D35" s="46" t="str">
        <f>IF(ISERROR(INDEX(Tableau!$B$14:$AL$49,MATCH(A35,Tableau!$AF$14:$AF$49,0),6)),"",INDEX(Tableau!$B$14:$AL$49,MATCH(A35,Tableau!$AF$14:$AF$49,0),6))</f>
        <v/>
      </c>
      <c r="E35" s="45" t="str">
        <f>IF(OR(E34="Repos",E34&lt;Tableau!$H$59),IF(E34="Repos",IF(E34="Repos",E33+1,E34+1),"Repos"),"")</f>
        <v/>
      </c>
      <c r="F35" s="46" t="str">
        <f>IF(E35="Repos",IF(Tableau!T83-H34-G34&lt;0,"00:00",Tableau!T83-H34-G34),IF(ISERROR(INDEX(Tableau!$B$14:$AL$49,MATCH(E35,Tableau!$AH$14:$AH$49,0),2)),"",INDEX(Tableau!$B$14:$AL$49,MATCH(E35,Tableau!$AH$14:$AH$49,0),2)))</f>
        <v/>
      </c>
      <c r="G35" s="46" t="str">
        <f>IF(ISERROR(INDEX(Tableau!$B$14:$AL$49,MATCH(E35,Tableau!$AH$14:$AH$49,0),5)),"",INDEX(Tableau!$B$14:$AL$49,MATCH(E35,Tableau!$AH$14:$AH$49,0),5))</f>
        <v/>
      </c>
      <c r="H35" s="53" t="str">
        <f>IF(ISERROR(INDEX(Tableau!$B$14:$AL$49,MATCH(E35,Tableau!$AH$14:$AH$49,0),6)),"",INDEX(Tableau!$B$14:$AL$49,MATCH(E35,Tableau!$AH$14:$AH$49,0),6))</f>
        <v/>
      </c>
    </row>
    <row r="36" spans="1:8" ht="17.25">
      <c r="A36" s="52" t="str">
        <f>IF(OR(A35="Repos",A35&lt;Tableau!$H$58),IF(A35="Repos",IF(A35="Repos",A34+1,A35+1),"Repos"),"")</f>
        <v/>
      </c>
      <c r="B36" s="46" t="str">
        <f>IF(A36="Repos",IF(D37-D35-C35&lt;0,"00:00",D37-D35-C35),IF(ISERROR(INDEX(Tableau!$B$14:$AL$49,MATCH(A36,Tableau!$AF$14:$AF$49,0),2)),"",INDEX(Tableau!$B$14:$AL$49,MATCH(A36,Tableau!$AF$14:$AF$49,0),2)))</f>
        <v/>
      </c>
      <c r="C36" s="46" t="str">
        <f>IF(ISERROR(INDEX(Tableau!$B$14:$AL$49,MATCH(A36,Tableau!$AF$14:$AF$49,0),5)),"",INDEX(Tableau!$B$14:$AL$49,MATCH(A36,Tableau!$AF$14:$AF$49,0),5))</f>
        <v/>
      </c>
      <c r="D36" s="46" t="str">
        <f>IF(ISERROR(INDEX(Tableau!$B$14:$AL$49,MATCH(A36,Tableau!$AF$14:$AF$49,0),6)),"",INDEX(Tableau!$B$14:$AL$49,MATCH(A36,Tableau!$AF$14:$AF$49,0),6))</f>
        <v/>
      </c>
      <c r="E36" s="45" t="str">
        <f>IF(OR(E35="Repos",E35&lt;Tableau!$H$59),IF(E35="Repos",IF(E35="Repos",E34+1,E35+1),"Repos"),"")</f>
        <v/>
      </c>
      <c r="F36" s="46" t="str">
        <f>IF(E36="Repos",IF(H37-H35-G35&lt;0,"00:00",H37-H35-G35),IF(ISERROR(INDEX(Tableau!$B$14:$AL$49,MATCH(E36,Tableau!$AH$14:$AH$49,0),2)),"",INDEX(Tableau!$B$14:$AL$49,MATCH(E36,Tableau!$AH$14:$AH$49,0),2)))</f>
        <v/>
      </c>
      <c r="G36" s="46" t="str">
        <f>IF(ISERROR(INDEX(Tableau!$B$14:$AL$49,MATCH(E36,Tableau!$AH$14:$AH$49,0),5)),"",INDEX(Tableau!$B$14:$AL$49,MATCH(E36,Tableau!$AH$14:$AH$49,0),5))</f>
        <v/>
      </c>
      <c r="H36" s="53" t="str">
        <f>IF(ISERROR(INDEX(Tableau!$B$14:$AL$49,MATCH(E36,Tableau!$AH$14:$AH$49,0),6)),"",INDEX(Tableau!$B$14:$AL$49,MATCH(E36,Tableau!$AH$14:$AH$49,0),6))</f>
        <v/>
      </c>
    </row>
    <row r="37" spans="1:8" ht="17.25">
      <c r="A37" s="52" t="str">
        <f>IF(OR(A36="Repos",A36&lt;Tableau!$H$58),IF(A36="Repos",IF(A36="Repos",A35+1,A36+1),"Repos"),"")</f>
        <v/>
      </c>
      <c r="B37" s="46" t="str">
        <f>IF(A37="Repos",IF(D38-D36-C36&lt;0,"00:00",D38-D36-C36),IF(ISERROR(INDEX(Tableau!$B$14:$AL$49,MATCH(A37,Tableau!$AF$14:$AF$49,0),2)),"",INDEX(Tableau!$B$14:$AL$49,MATCH(A37,Tableau!$AF$14:$AF$49,0),2)))</f>
        <v/>
      </c>
      <c r="C37" s="46" t="str">
        <f>IF(ISERROR(INDEX(Tableau!$B$14:$AL$49,MATCH(A37,Tableau!$AF$14:$AF$49,0),5)),"",INDEX(Tableau!$B$14:$AL$49,MATCH(A37,Tableau!$AF$14:$AF$49,0),5))</f>
        <v/>
      </c>
      <c r="D37" s="46" t="str">
        <f>IF(ISERROR(INDEX(Tableau!$B$14:$AL$49,MATCH(A37,Tableau!$AF$14:$AF$49,0),6)),"",INDEX(Tableau!$B$14:$AL$49,MATCH(A37,Tableau!$AF$14:$AF$49,0),6))</f>
        <v/>
      </c>
      <c r="E37" s="45" t="str">
        <f>IF(OR(E36="Repos",E36&lt;Tableau!$H$59),IF(E36="Repos",IF(E36="Repos",E35+1,E36+1),"Repos"),"")</f>
        <v/>
      </c>
      <c r="F37" s="46" t="str">
        <f>IF(E37="Repos",IF(H38-H36-G36&lt;0,"00:00",H38-H36-G36),IF(ISERROR(INDEX(Tableau!$B$14:$AL$49,MATCH(E37,Tableau!$AH$14:$AH$49,0),2)),"",INDEX(Tableau!$B$14:$AL$49,MATCH(E37,Tableau!$AH$14:$AH$49,0),2)))</f>
        <v/>
      </c>
      <c r="G37" s="46" t="str">
        <f>IF(ISERROR(INDEX(Tableau!$B$14:$AL$49,MATCH(E37,Tableau!$AH$14:$AH$49,0),5)),"",INDEX(Tableau!$B$14:$AL$49,MATCH(E37,Tableau!$AH$14:$AH$49,0),5))</f>
        <v/>
      </c>
      <c r="H37" s="53" t="str">
        <f>IF(ISERROR(INDEX(Tableau!$B$14:$AL$49,MATCH(E37,Tableau!$AH$14:$AH$49,0),6)),"",INDEX(Tableau!$B$14:$AL$49,MATCH(E37,Tableau!$AH$14:$AH$49,0),6))</f>
        <v/>
      </c>
    </row>
    <row r="38" spans="1:8" ht="17.25">
      <c r="A38" s="52" t="str">
        <f>IF(OR(A37="Repos",A37&lt;Tableau!$H$58),IF(A37="Repos",IF(A37="Repos",A36+1,A37+1),"Repos"),"")</f>
        <v/>
      </c>
      <c r="B38" s="46" t="str">
        <f>IF(A38="Repos",IF(D39-D37-C37&lt;0,"00:00",D39-D37-C37),IF(ISERROR(INDEX(Tableau!$B$14:$AL$49,MATCH(A38,Tableau!$AF$14:$AF$49,0),2)),"",INDEX(Tableau!$B$14:$AL$49,MATCH(A38,Tableau!$AF$14:$AF$49,0),2)))</f>
        <v/>
      </c>
      <c r="C38" s="46" t="str">
        <f>IF(ISERROR(INDEX(Tableau!$B$14:$AL$49,MATCH(A38,Tableau!$AF$14:$AF$49,0),5)),"",INDEX(Tableau!$B$14:$AL$49,MATCH(A38,Tableau!$AF$14:$AF$49,0),5))</f>
        <v/>
      </c>
      <c r="D38" s="46" t="str">
        <f>IF(ISERROR(INDEX(Tableau!$B$14:$AL$49,MATCH(A38,Tableau!$AF$14:$AF$49,0),6)),"",INDEX(Tableau!$B$14:$AL$49,MATCH(A38,Tableau!$AF$14:$AF$49,0),6))</f>
        <v/>
      </c>
      <c r="E38" s="45" t="str">
        <f>IF(OR(E37="Repos",E37&lt;Tableau!$H$59),IF(E37="Repos",IF(E37="Repos",E36+1,E37+1),"Repos"),"")</f>
        <v/>
      </c>
      <c r="F38" s="46" t="str">
        <f>IF(E38="Repos",IF(H39-H37-G37&lt;0,"00:00",H39-H37-G37),IF(ISERROR(INDEX(Tableau!$B$14:$AL$49,MATCH(E38,Tableau!$AH$14:$AH$49,0),2)),"",INDEX(Tableau!$B$14:$AL$49,MATCH(E38,Tableau!$AH$14:$AH$49,0),2)))</f>
        <v/>
      </c>
      <c r="G38" s="46" t="str">
        <f>IF(ISERROR(INDEX(Tableau!$B$14:$AL$49,MATCH(E38,Tableau!$AH$14:$AH$49,0),5)),"",INDEX(Tableau!$B$14:$AL$49,MATCH(E38,Tableau!$AH$14:$AH$49,0),5))</f>
        <v/>
      </c>
      <c r="H38" s="53" t="str">
        <f>IF(ISERROR(INDEX(Tableau!$B$14:$AL$49,MATCH(E38,Tableau!$AH$14:$AH$49,0),6)),"",INDEX(Tableau!$B$14:$AL$49,MATCH(E38,Tableau!$AH$14:$AH$49,0),6))</f>
        <v/>
      </c>
    </row>
    <row r="39" spans="1:8" ht="17.25">
      <c r="A39" s="52" t="str">
        <f>IF(OR(A38="Repos",A38&lt;Tableau!$H$58),IF(A38="Repos",IF(A38="Repos",A37+1,A38+1),"Repos"),"")</f>
        <v/>
      </c>
      <c r="B39" s="46" t="str">
        <f>IF(A39="Repos",IF(D40-D38-C38&lt;0,"00:00",D40-D38-C38),IF(ISERROR(INDEX(Tableau!$B$14:$AL$49,MATCH(A39,Tableau!$AF$14:$AF$49,0),2)),"",INDEX(Tableau!$B$14:$AL$49,MATCH(A39,Tableau!$AF$14:$AF$49,0),2)))</f>
        <v/>
      </c>
      <c r="C39" s="46" t="str">
        <f>IF(ISERROR(INDEX(Tableau!$B$14:$AL$49,MATCH(A39,Tableau!$AF$14:$AF$49,0),5)),"",INDEX(Tableau!$B$14:$AL$49,MATCH(A39,Tableau!$AF$14:$AF$49,0),5))</f>
        <v/>
      </c>
      <c r="D39" s="46" t="str">
        <f>IF(ISERROR(INDEX(Tableau!$B$14:$AL$49,MATCH(A39,Tableau!$AF$14:$AF$49,0),6)),"",INDEX(Tableau!$B$14:$AL$49,MATCH(A39,Tableau!$AF$14:$AF$49,0),6))</f>
        <v/>
      </c>
      <c r="E39" s="45" t="str">
        <f>IF(OR(E38="Repos",E38&lt;Tableau!$H$59),IF(E38="Repos",IF(E38="Repos",E37+1,E38+1),"Repos"),"")</f>
        <v/>
      </c>
      <c r="F39" s="46" t="str">
        <f>IF(E39="Repos",IF(H40-H38-G38&lt;0,"00:00",H40-H38-G38),IF(ISERROR(INDEX(Tableau!$B$14:$AL$49,MATCH(E39,Tableau!$AH$14:$AH$49,0),2)),"",INDEX(Tableau!$B$14:$AL$49,MATCH(E39,Tableau!$AH$14:$AH$49,0),2)))</f>
        <v/>
      </c>
      <c r="G39" s="46" t="str">
        <f>IF(ISERROR(INDEX(Tableau!$B$14:$AL$49,MATCH(E39,Tableau!$AH$14:$AH$49,0),5)),"",INDEX(Tableau!$B$14:$AL$49,MATCH(E39,Tableau!$AH$14:$AH$49,0),5))</f>
        <v/>
      </c>
      <c r="H39" s="53" t="str">
        <f>IF(ISERROR(INDEX(Tableau!$B$14:$AL$49,MATCH(E39,Tableau!$AH$14:$AH$49,0),6)),"",INDEX(Tableau!$B$14:$AL$49,MATCH(E39,Tableau!$AH$14:$AH$49,0),6))</f>
        <v/>
      </c>
    </row>
    <row r="40" spans="1:8" ht="18" thickBot="1">
      <c r="A40" s="54" t="str">
        <f>IF(OR(A39="Repos",A39&lt;Tableau!$H$58),IF(A39="Repos",IF(A39="Repos",A38+1,A39+1),"Repos"),"")</f>
        <v/>
      </c>
      <c r="B40" s="55" t="str">
        <f>IF(A40="Repos",IF(#REF!-D39-C39&lt;0,"00:00",#REF!-D39-C39),IF(ISERROR(INDEX(Tableau!$B$14:$AL$49,MATCH(A40,Tableau!$AF$14:$AF$49,0),2)),"",INDEX(Tableau!$B$14:$AL$49,MATCH(A40,Tableau!$AF$14:$AF$49,0),2)))</f>
        <v/>
      </c>
      <c r="C40" s="55" t="str">
        <f>IF(ISERROR(INDEX(Tableau!$B$14:$AL$49,MATCH(A40,Tableau!$AF$14:$AF$49,0),5)),"",INDEX(Tableau!$B$14:$AL$49,MATCH(A40,Tableau!$AF$14:$AF$49,0),5))</f>
        <v/>
      </c>
      <c r="D40" s="55" t="str">
        <f>IF(ISERROR(INDEX(Tableau!$B$14:$AL$49,MATCH(A40,Tableau!$AF$14:$AF$49,0),6)),"",INDEX(Tableau!$B$14:$AL$49,MATCH(A40,Tableau!$AF$14:$AF$49,0),6))</f>
        <v/>
      </c>
      <c r="E40" s="56" t="str">
        <f>IF(OR(E39="Repos",E39&lt;Tableau!$H$59),IF(E39="Repos",IF(E39="Repos",E38+1,E39+1),"Repos"),"")</f>
        <v/>
      </c>
      <c r="F40" s="55" t="str">
        <f>IF(E40="Repos",IF(#REF!-H39-G39&lt;0,"00:00",#REF!-H39-G39),IF(ISERROR(INDEX(Tableau!$B$14:$AL$49,MATCH(E40,Tableau!$AH$14:$AH$49,0),2)),"",INDEX(Tableau!$B$14:$AL$49,MATCH(E40,Tableau!$AH$14:$AH$49,0),2)))</f>
        <v/>
      </c>
      <c r="G40" s="55" t="str">
        <f>IF(ISERROR(INDEX(Tableau!$B$14:$AL$49,MATCH(E40,Tableau!$AH$14:$AH$49,0),5)),"",INDEX(Tableau!$B$14:$AL$49,MATCH(E40,Tableau!$AH$14:$AH$49,0),5))</f>
        <v/>
      </c>
      <c r="H40" s="57" t="str">
        <f>IF(ISERROR(INDEX(Tableau!$B$14:$AL$49,MATCH(E40,Tableau!$AH$14:$AH$49,0),6)),"",INDEX(Tableau!$B$14:$AL$49,MATCH(E40,Tableau!$AH$14:$AH$49,0),6))</f>
        <v/>
      </c>
    </row>
  </sheetData>
  <sheetProtection password="E584" sheet="1" objects="1" scenarios="1" selectLockedCells="1"/>
  <mergeCells count="4">
    <mergeCell ref="A3:D3"/>
    <mergeCell ref="E3:H3"/>
    <mergeCell ref="A1:H2"/>
    <mergeCell ref="J4:K4"/>
  </mergeCells>
  <conditionalFormatting sqref="A5:A6">
    <cfRule type="expression" dxfId="155" priority="114" stopIfTrue="1">
      <formula>NOT(MOD(ROW(),2))</formula>
    </cfRule>
  </conditionalFormatting>
  <conditionalFormatting sqref="A3">
    <cfRule type="expression" dxfId="154" priority="112" stopIfTrue="1">
      <formula>NOT(MOD(ROW(),2))</formula>
    </cfRule>
  </conditionalFormatting>
  <conditionalFormatting sqref="A3">
    <cfRule type="expression" dxfId="153" priority="113" stopIfTrue="1">
      <formula>NOT(MOD(ROW(),2))</formula>
    </cfRule>
  </conditionalFormatting>
  <conditionalFormatting sqref="E3">
    <cfRule type="expression" dxfId="152" priority="111" stopIfTrue="1">
      <formula>NOT(MOD(ROW(),2))</formula>
    </cfRule>
  </conditionalFormatting>
  <conditionalFormatting sqref="E3">
    <cfRule type="expression" dxfId="151" priority="110" stopIfTrue="1">
      <formula>NOT(MOD(ROW(),2))</formula>
    </cfRule>
  </conditionalFormatting>
  <conditionalFormatting sqref="E6">
    <cfRule type="expression" dxfId="150" priority="109" stopIfTrue="1">
      <formula>NOT(MOD(ROW(),2))</formula>
    </cfRule>
  </conditionalFormatting>
  <conditionalFormatting sqref="E5">
    <cfRule type="expression" dxfId="149" priority="108" stopIfTrue="1">
      <formula>NOT(MOD(ROW(),2))</formula>
    </cfRule>
  </conditionalFormatting>
  <conditionalFormatting sqref="A7:A9">
    <cfRule type="expression" dxfId="148" priority="107" stopIfTrue="1">
      <formula>NOT(MOD(ROW(),2))</formula>
    </cfRule>
  </conditionalFormatting>
  <conditionalFormatting sqref="A10:A26">
    <cfRule type="expression" dxfId="147" priority="106" stopIfTrue="1">
      <formula>NOT(MOD(ROW(),2))</formula>
    </cfRule>
  </conditionalFormatting>
  <conditionalFormatting sqref="E7:E26">
    <cfRule type="expression" dxfId="146" priority="105" stopIfTrue="1">
      <formula>NOT(MOD(ROW(),2))</formula>
    </cfRule>
  </conditionalFormatting>
  <conditionalFormatting sqref="D5">
    <cfRule type="expression" dxfId="145" priority="102" stopIfTrue="1">
      <formula>NOT(MOD(ROW(),2))</formula>
    </cfRule>
  </conditionalFormatting>
  <conditionalFormatting sqref="D5">
    <cfRule type="expression" dxfId="144" priority="101" stopIfTrue="1">
      <formula>NOT(MOD(ROW(),2))</formula>
    </cfRule>
  </conditionalFormatting>
  <conditionalFormatting sqref="H5">
    <cfRule type="expression" dxfId="143" priority="87" stopIfTrue="1">
      <formula>NOT(MOD(ROW(),2))</formula>
    </cfRule>
  </conditionalFormatting>
  <conditionalFormatting sqref="C5">
    <cfRule type="expression" dxfId="142" priority="104" stopIfTrue="1">
      <formula>NOT(MOD(ROW(),2))</formula>
    </cfRule>
  </conditionalFormatting>
  <conditionalFormatting sqref="C5">
    <cfRule type="expression" dxfId="141" priority="103" stopIfTrue="1">
      <formula>NOT(MOD(ROW(),2))</formula>
    </cfRule>
  </conditionalFormatting>
  <conditionalFormatting sqref="D6:D9">
    <cfRule type="expression" dxfId="140" priority="96" stopIfTrue="1">
      <formula>NOT(MOD(ROW(),2))</formula>
    </cfRule>
  </conditionalFormatting>
  <conditionalFormatting sqref="B8">
    <cfRule type="expression" dxfId="139" priority="100" stopIfTrue="1">
      <formula>NOT(MOD(ROW(),2))</formula>
    </cfRule>
  </conditionalFormatting>
  <conditionalFormatting sqref="B8">
    <cfRule type="expression" dxfId="138" priority="99" stopIfTrue="1">
      <formula>NOT(MOD(ROW(),2))</formula>
    </cfRule>
  </conditionalFormatting>
  <conditionalFormatting sqref="D6:D9">
    <cfRule type="expression" dxfId="137" priority="95" stopIfTrue="1">
      <formula>NOT(MOD(ROW(),2))</formula>
    </cfRule>
  </conditionalFormatting>
  <conditionalFormatting sqref="F8:F26">
    <cfRule type="expression" dxfId="136" priority="85" stopIfTrue="1">
      <formula>NOT(MOD(ROW(),2))</formula>
    </cfRule>
  </conditionalFormatting>
  <conditionalFormatting sqref="D10:D26">
    <cfRule type="expression" dxfId="135" priority="92" stopIfTrue="1">
      <formula>NOT(MOD(ROW(),2))</formula>
    </cfRule>
  </conditionalFormatting>
  <conditionalFormatting sqref="D10:D26">
    <cfRule type="expression" dxfId="134" priority="91" stopIfTrue="1">
      <formula>NOT(MOD(ROW(),2))</formula>
    </cfRule>
  </conditionalFormatting>
  <conditionalFormatting sqref="G5">
    <cfRule type="expression" dxfId="133" priority="90" stopIfTrue="1">
      <formula>NOT(MOD(ROW(),2))</formula>
    </cfRule>
  </conditionalFormatting>
  <conditionalFormatting sqref="G5">
    <cfRule type="expression" dxfId="132" priority="89" stopIfTrue="1">
      <formula>NOT(MOD(ROW(),2))</formula>
    </cfRule>
  </conditionalFormatting>
  <conditionalFormatting sqref="H5">
    <cfRule type="expression" dxfId="131" priority="88" stopIfTrue="1">
      <formula>NOT(MOD(ROW(),2))</formula>
    </cfRule>
  </conditionalFormatting>
  <conditionalFormatting sqref="F8:F26">
    <cfRule type="expression" dxfId="130" priority="86" stopIfTrue="1">
      <formula>NOT(MOD(ROW(),2))</formula>
    </cfRule>
  </conditionalFormatting>
  <conditionalFormatting sqref="B5:B7">
    <cfRule type="expression" dxfId="129" priority="80" stopIfTrue="1">
      <formula>NOT(MOD(ROW(),2))</formula>
    </cfRule>
  </conditionalFormatting>
  <conditionalFormatting sqref="B5:B7">
    <cfRule type="expression" dxfId="128" priority="79" stopIfTrue="1">
      <formula>NOT(MOD(ROW(),2))</formula>
    </cfRule>
  </conditionalFormatting>
  <conditionalFormatting sqref="H6:H26">
    <cfRule type="expression" dxfId="127" priority="82" stopIfTrue="1">
      <formula>NOT(MOD(ROW(),2))</formula>
    </cfRule>
  </conditionalFormatting>
  <conditionalFormatting sqref="H6:H26">
    <cfRule type="expression" dxfId="126" priority="81" stopIfTrue="1">
      <formula>NOT(MOD(ROW(),2))</formula>
    </cfRule>
  </conditionalFormatting>
  <conditionalFormatting sqref="B9:B26">
    <cfRule type="expression" dxfId="125" priority="75" stopIfTrue="1">
      <formula>NOT(MOD(ROW(),2))</formula>
    </cfRule>
  </conditionalFormatting>
  <conditionalFormatting sqref="F5:F7">
    <cfRule type="expression" dxfId="124" priority="78" stopIfTrue="1">
      <formula>NOT(MOD(ROW(),2))</formula>
    </cfRule>
  </conditionalFormatting>
  <conditionalFormatting sqref="F5:F7">
    <cfRule type="expression" dxfId="123" priority="77" stopIfTrue="1">
      <formula>NOT(MOD(ROW(),2))</formula>
    </cfRule>
  </conditionalFormatting>
  <conditionalFormatting sqref="B9:B26">
    <cfRule type="expression" dxfId="122" priority="76" stopIfTrue="1">
      <formula>NOT(MOD(ROW(),2))</formula>
    </cfRule>
  </conditionalFormatting>
  <conditionalFormatting sqref="B4">
    <cfRule type="expression" dxfId="121" priority="74" stopIfTrue="1">
      <formula>NOT(MOD(ROW(),2))</formula>
    </cfRule>
  </conditionalFormatting>
  <conditionalFormatting sqref="A4">
    <cfRule type="expression" dxfId="120" priority="73" stopIfTrue="1">
      <formula>NOT(MOD(ROW(),2))</formula>
    </cfRule>
  </conditionalFormatting>
  <conditionalFormatting sqref="C4">
    <cfRule type="expression" dxfId="119" priority="72" stopIfTrue="1">
      <formula>NOT(MOD(ROW(),2))</formula>
    </cfRule>
  </conditionalFormatting>
  <conditionalFormatting sqref="D4">
    <cfRule type="expression" dxfId="118" priority="71" stopIfTrue="1">
      <formula>NOT(MOD(ROW(),2))</formula>
    </cfRule>
  </conditionalFormatting>
  <conditionalFormatting sqref="E4">
    <cfRule type="expression" dxfId="117" priority="70" stopIfTrue="1">
      <formula>NOT(MOD(ROW(),2))</formula>
    </cfRule>
  </conditionalFormatting>
  <conditionalFormatting sqref="F4">
    <cfRule type="expression" dxfId="116" priority="69" stopIfTrue="1">
      <formula>NOT(MOD(ROW(),2))</formula>
    </cfRule>
  </conditionalFormatting>
  <conditionalFormatting sqref="G4">
    <cfRule type="expression" dxfId="115" priority="68" stopIfTrue="1">
      <formula>NOT(MOD(ROW(),2))</formula>
    </cfRule>
  </conditionalFormatting>
  <conditionalFormatting sqref="H4">
    <cfRule type="expression" dxfId="114" priority="67" stopIfTrue="1">
      <formula>NOT(MOD(ROW(),2))</formula>
    </cfRule>
  </conditionalFormatting>
  <conditionalFormatting sqref="C6:C26">
    <cfRule type="expression" dxfId="113" priority="66" stopIfTrue="1">
      <formula>NOT(MOD(ROW(),2))</formula>
    </cfRule>
  </conditionalFormatting>
  <conditionalFormatting sqref="C6:C26">
    <cfRule type="expression" dxfId="112" priority="65" stopIfTrue="1">
      <formula>NOT(MOD(ROW(),2))</formula>
    </cfRule>
  </conditionalFormatting>
  <conditionalFormatting sqref="G6:G26">
    <cfRule type="expression" dxfId="111" priority="64" stopIfTrue="1">
      <formula>NOT(MOD(ROW(),2))</formula>
    </cfRule>
  </conditionalFormatting>
  <conditionalFormatting sqref="G6:G26">
    <cfRule type="expression" dxfId="110" priority="63" stopIfTrue="1">
      <formula>NOT(MOD(ROW(),2))</formula>
    </cfRule>
  </conditionalFormatting>
  <conditionalFormatting sqref="C39:C40">
    <cfRule type="expression" dxfId="109" priority="34" stopIfTrue="1">
      <formula>NOT(MOD(ROW(),2))</formula>
    </cfRule>
  </conditionalFormatting>
  <conditionalFormatting sqref="C39:C40">
    <cfRule type="expression" dxfId="108" priority="33" stopIfTrue="1">
      <formula>NOT(MOD(ROW(),2))</formula>
    </cfRule>
  </conditionalFormatting>
  <conditionalFormatting sqref="D39:D40">
    <cfRule type="expression" dxfId="107" priority="41" stopIfTrue="1">
      <formula>NOT(MOD(ROW(),2))</formula>
    </cfRule>
  </conditionalFormatting>
  <conditionalFormatting sqref="A39:A40">
    <cfRule type="expression" dxfId="106" priority="44" stopIfTrue="1">
      <formula>NOT(MOD(ROW(),2))</formula>
    </cfRule>
  </conditionalFormatting>
  <conditionalFormatting sqref="E39:E40">
    <cfRule type="expression" dxfId="105" priority="43" stopIfTrue="1">
      <formula>NOT(MOD(ROW(),2))</formula>
    </cfRule>
  </conditionalFormatting>
  <conditionalFormatting sqref="D39:D40">
    <cfRule type="expression" dxfId="104" priority="42" stopIfTrue="1">
      <formula>NOT(MOD(ROW(),2))</formula>
    </cfRule>
  </conditionalFormatting>
  <conditionalFormatting sqref="F39:F40">
    <cfRule type="expression" dxfId="103" priority="40" stopIfTrue="1">
      <formula>NOT(MOD(ROW(),2))</formula>
    </cfRule>
  </conditionalFormatting>
  <conditionalFormatting sqref="F39:F40">
    <cfRule type="expression" dxfId="102" priority="39" stopIfTrue="1">
      <formula>NOT(MOD(ROW(),2))</formula>
    </cfRule>
  </conditionalFormatting>
  <conditionalFormatting sqref="H39:H40">
    <cfRule type="expression" dxfId="101" priority="37" stopIfTrue="1">
      <formula>NOT(MOD(ROW(),2))</formula>
    </cfRule>
  </conditionalFormatting>
  <conditionalFormatting sqref="H39:H40">
    <cfRule type="expression" dxfId="100" priority="38" stopIfTrue="1">
      <formula>NOT(MOD(ROW(),2))</formula>
    </cfRule>
  </conditionalFormatting>
  <conditionalFormatting sqref="B39:B40">
    <cfRule type="expression" dxfId="99" priority="36" stopIfTrue="1">
      <formula>NOT(MOD(ROW(),2))</formula>
    </cfRule>
  </conditionalFormatting>
  <conditionalFormatting sqref="B39:B40">
    <cfRule type="expression" dxfId="98" priority="35" stopIfTrue="1">
      <formula>NOT(MOD(ROW(),2))</formula>
    </cfRule>
  </conditionalFormatting>
  <conditionalFormatting sqref="G39:G40">
    <cfRule type="expression" dxfId="97" priority="32" stopIfTrue="1">
      <formula>NOT(MOD(ROW(),2))</formula>
    </cfRule>
  </conditionalFormatting>
  <conditionalFormatting sqref="G39:G40">
    <cfRule type="expression" dxfId="96" priority="31" stopIfTrue="1">
      <formula>NOT(MOD(ROW(),2))</formula>
    </cfRule>
  </conditionalFormatting>
  <conditionalFormatting sqref="A27:A33">
    <cfRule type="expression" dxfId="95" priority="28" stopIfTrue="1">
      <formula>NOT(MOD(ROW(),2))</formula>
    </cfRule>
  </conditionalFormatting>
  <conditionalFormatting sqref="E27:E33">
    <cfRule type="expression" dxfId="94" priority="27" stopIfTrue="1">
      <formula>NOT(MOD(ROW(),2))</formula>
    </cfRule>
  </conditionalFormatting>
  <conditionalFormatting sqref="F27:F33">
    <cfRule type="expression" dxfId="93" priority="23" stopIfTrue="1">
      <formula>NOT(MOD(ROW(),2))</formula>
    </cfRule>
  </conditionalFormatting>
  <conditionalFormatting sqref="D27:D33">
    <cfRule type="expression" dxfId="92" priority="26" stopIfTrue="1">
      <formula>NOT(MOD(ROW(),2))</formula>
    </cfRule>
  </conditionalFormatting>
  <conditionalFormatting sqref="D27:D33">
    <cfRule type="expression" dxfId="91" priority="25" stopIfTrue="1">
      <formula>NOT(MOD(ROW(),2))</formula>
    </cfRule>
  </conditionalFormatting>
  <conditionalFormatting sqref="F27:F33">
    <cfRule type="expression" dxfId="90" priority="24" stopIfTrue="1">
      <formula>NOT(MOD(ROW(),2))</formula>
    </cfRule>
  </conditionalFormatting>
  <conditionalFormatting sqref="H27:H33">
    <cfRule type="expression" dxfId="89" priority="22" stopIfTrue="1">
      <formula>NOT(MOD(ROW(),2))</formula>
    </cfRule>
  </conditionalFormatting>
  <conditionalFormatting sqref="H27:H33">
    <cfRule type="expression" dxfId="88" priority="21" stopIfTrue="1">
      <formula>NOT(MOD(ROW(),2))</formula>
    </cfRule>
  </conditionalFormatting>
  <conditionalFormatting sqref="B27:B33">
    <cfRule type="expression" dxfId="87" priority="19" stopIfTrue="1">
      <formula>NOT(MOD(ROW(),2))</formula>
    </cfRule>
  </conditionalFormatting>
  <conditionalFormatting sqref="B27:B33">
    <cfRule type="expression" dxfId="86" priority="20" stopIfTrue="1">
      <formula>NOT(MOD(ROW(),2))</formula>
    </cfRule>
  </conditionalFormatting>
  <conditionalFormatting sqref="C27:C33">
    <cfRule type="expression" dxfId="85" priority="18" stopIfTrue="1">
      <formula>NOT(MOD(ROW(),2))</formula>
    </cfRule>
  </conditionalFormatting>
  <conditionalFormatting sqref="C27:C33">
    <cfRule type="expression" dxfId="84" priority="17" stopIfTrue="1">
      <formula>NOT(MOD(ROW(),2))</formula>
    </cfRule>
  </conditionalFormatting>
  <conditionalFormatting sqref="G27:G33">
    <cfRule type="expression" dxfId="83" priority="16" stopIfTrue="1">
      <formula>NOT(MOD(ROW(),2))</formula>
    </cfRule>
  </conditionalFormatting>
  <conditionalFormatting sqref="G27:G33">
    <cfRule type="expression" dxfId="82" priority="15" stopIfTrue="1">
      <formula>NOT(MOD(ROW(),2))</formula>
    </cfRule>
  </conditionalFormatting>
  <conditionalFormatting sqref="A34:A38">
    <cfRule type="expression" dxfId="81" priority="14" stopIfTrue="1">
      <formula>NOT(MOD(ROW(),2))</formula>
    </cfRule>
  </conditionalFormatting>
  <conditionalFormatting sqref="E34:E38">
    <cfRule type="expression" dxfId="80" priority="13" stopIfTrue="1">
      <formula>NOT(MOD(ROW(),2))</formula>
    </cfRule>
  </conditionalFormatting>
  <conditionalFormatting sqref="F34:F38">
    <cfRule type="expression" dxfId="79" priority="9" stopIfTrue="1">
      <formula>NOT(MOD(ROW(),2))</formula>
    </cfRule>
  </conditionalFormatting>
  <conditionalFormatting sqref="D34:D38">
    <cfRule type="expression" dxfId="78" priority="12" stopIfTrue="1">
      <formula>NOT(MOD(ROW(),2))</formula>
    </cfRule>
  </conditionalFormatting>
  <conditionalFormatting sqref="D34:D38">
    <cfRule type="expression" dxfId="77" priority="11" stopIfTrue="1">
      <formula>NOT(MOD(ROW(),2))</formula>
    </cfRule>
  </conditionalFormatting>
  <conditionalFormatting sqref="F34:F38">
    <cfRule type="expression" dxfId="76" priority="10" stopIfTrue="1">
      <formula>NOT(MOD(ROW(),2))</formula>
    </cfRule>
  </conditionalFormatting>
  <conditionalFormatting sqref="H34:H38">
    <cfRule type="expression" dxfId="75" priority="8" stopIfTrue="1">
      <formula>NOT(MOD(ROW(),2))</formula>
    </cfRule>
  </conditionalFormatting>
  <conditionalFormatting sqref="H34:H38">
    <cfRule type="expression" dxfId="74" priority="7" stopIfTrue="1">
      <formula>NOT(MOD(ROW(),2))</formula>
    </cfRule>
  </conditionalFormatting>
  <conditionalFormatting sqref="B34:B38">
    <cfRule type="expression" dxfId="73" priority="5" stopIfTrue="1">
      <formula>NOT(MOD(ROW(),2))</formula>
    </cfRule>
  </conditionalFormatting>
  <conditionalFormatting sqref="B34:B38">
    <cfRule type="expression" dxfId="72" priority="6" stopIfTrue="1">
      <formula>NOT(MOD(ROW(),2))</formula>
    </cfRule>
  </conditionalFormatting>
  <conditionalFormatting sqref="C34:C38">
    <cfRule type="expression" dxfId="71" priority="4" stopIfTrue="1">
      <formula>NOT(MOD(ROW(),2))</formula>
    </cfRule>
  </conditionalFormatting>
  <conditionalFormatting sqref="C34:C38">
    <cfRule type="expression" dxfId="70" priority="3" stopIfTrue="1">
      <formula>NOT(MOD(ROW(),2))</formula>
    </cfRule>
  </conditionalFormatting>
  <conditionalFormatting sqref="G34:G38">
    <cfRule type="expression" dxfId="69" priority="2" stopIfTrue="1">
      <formula>NOT(MOD(ROW(),2))</formula>
    </cfRule>
  </conditionalFormatting>
  <conditionalFormatting sqref="G34:G38">
    <cfRule type="expression" dxfId="68" priority="1" stopIfTrue="1">
      <formula>NOT(MOD(ROW(),2))</formula>
    </cfRule>
  </conditionalFormatting>
  <hyperlinks>
    <hyperlink ref="J4:K4" location="Tableau!A1" display="Retour tableau principal"/>
  </hyperlink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J4" sqref="J4:K4"/>
    </sheetView>
  </sheetViews>
  <sheetFormatPr baseColWidth="10" defaultRowHeight="16.5"/>
  <sheetData>
    <row r="1" spans="1:11" ht="16.5" customHeight="1">
      <c r="A1" s="183" t="s">
        <v>29</v>
      </c>
      <c r="B1" s="184"/>
      <c r="C1" s="184"/>
      <c r="D1" s="184"/>
      <c r="E1" s="184"/>
      <c r="F1" s="184"/>
      <c r="G1" s="184"/>
      <c r="H1" s="185"/>
    </row>
    <row r="2" spans="1:11" ht="16.5" customHeight="1">
      <c r="A2" s="191"/>
      <c r="B2" s="192"/>
      <c r="C2" s="192"/>
      <c r="D2" s="192"/>
      <c r="E2" s="192"/>
      <c r="F2" s="192"/>
      <c r="G2" s="192"/>
      <c r="H2" s="193"/>
    </row>
    <row r="3" spans="1:11" ht="17.25">
      <c r="A3" s="194" t="str">
        <f>IF(Tableau!$B$10=0,"",Tableau!$B$10)</f>
        <v/>
      </c>
      <c r="B3" s="195"/>
      <c r="C3" s="195"/>
      <c r="D3" s="195"/>
      <c r="E3" s="189" t="str">
        <f>IF(Tableau!B11=0,"",Tableau!B11)</f>
        <v/>
      </c>
      <c r="F3" s="189"/>
      <c r="G3" s="189"/>
      <c r="H3" s="190"/>
    </row>
    <row r="4" spans="1:11" ht="33" customHeight="1">
      <c r="A4" s="32" t="s">
        <v>26</v>
      </c>
      <c r="B4" s="106" t="s">
        <v>69</v>
      </c>
      <c r="C4" s="33" t="s">
        <v>2</v>
      </c>
      <c r="D4" s="33" t="s">
        <v>28</v>
      </c>
      <c r="E4" s="44" t="s">
        <v>26</v>
      </c>
      <c r="F4" s="107" t="s">
        <v>69</v>
      </c>
      <c r="G4" s="44" t="s">
        <v>2</v>
      </c>
      <c r="H4" s="51" t="s">
        <v>28</v>
      </c>
      <c r="J4" s="169" t="s">
        <v>50</v>
      </c>
      <c r="K4" s="169"/>
    </row>
    <row r="5" spans="1:11" ht="17.25">
      <c r="A5" s="52" t="str">
        <f>IF(ISBLANK(Tableau!B10),"",1)</f>
        <v/>
      </c>
      <c r="B5" s="46" t="str">
        <f>IF(A5="Repos",IF(D6-D4-C4&lt;0,"00:00",D6-D4-C4),IF(ISERROR(INDEX(Tableau!$B$14:$AL$49,MATCH(A5,Tableau!$AJ$14:$AJ$49,0),2)),"",INDEX(Tableau!$B$14:$AL$49,MATCH(A5,Tableau!$AJ$14:$AJ$49,0),2)))</f>
        <v/>
      </c>
      <c r="C5" s="46" t="str">
        <f>IF(ISERROR(INDEX(Tableau!$B$14:$AL$49,MATCH(A5,Tableau!$AJ$14:$AJ$49,0),5)),"",INDEX(Tableau!$B$14:$AL$49,MATCH(A5,Tableau!$AJ$14:$AJ$49,0),5))</f>
        <v/>
      </c>
      <c r="D5" s="46" t="str">
        <f>IF(ISERROR(INDEX(Tableau!$B$14:$AL$49,MATCH(A5,Tableau!$AJ$14:$AJ$49,0),6)),"",INDEX(Tableau!$B$14:$AL$49,MATCH(A5,Tableau!$AJ$14:$AJ$49,0),6))</f>
        <v/>
      </c>
      <c r="E5" s="45" t="str">
        <f>IF(ISBLANK(Tableau!B11),"",1)</f>
        <v/>
      </c>
      <c r="F5" s="46" t="str">
        <f>IF(E5="Repos",IF(H6-H4-G4&lt;0,"00:00",H6-H4-G4),IF(ISERROR(INDEX(Tableau!$B$14:$AL$49,MATCH(E5,Tableau!$AL$14:$AL$49,0),2)),"",INDEX(Tableau!$B$14:$AL$49,MATCH(E5,Tableau!$AL$14:$AL$49,0),2)))</f>
        <v/>
      </c>
      <c r="G5" s="46" t="str">
        <f>IF(ISERROR(INDEX(Tableau!$B$14:$AL$49,MATCH(E5,Tableau!$AL$14:$AL$49,0),5)),"",INDEX(Tableau!$B$14:$AL$49,MATCH(E5,Tableau!$AL$14:$AL$49,0),5))</f>
        <v/>
      </c>
      <c r="H5" s="53" t="str">
        <f>IF(ISERROR(INDEX(Tableau!$B$14:$AL$49,MATCH(E5,Tableau!$AL$14:$AL$49,0),6)),"",INDEX(Tableau!$B$14:$AL$49,MATCH(E5,Tableau!$AL$14:$AL$49,0),6))</f>
        <v/>
      </c>
    </row>
    <row r="6" spans="1:11" ht="17.25">
      <c r="A6" s="52" t="str">
        <f>IF(OR(A5="Repos",A5&lt;Tableau!$H$60),IF(A5="Repos",IF(A5="Repos",A4+1,A5+1),"Repos"),"")</f>
        <v/>
      </c>
      <c r="B6" s="46" t="str">
        <f>IF(A6="Repos",IF(D7-D5-C5&lt;0,"00:00",D7-D5-C5),IF(ISERROR(INDEX(Tableau!$B$14:$AL$49,MATCH(A6,Tableau!$AJ$14:$AJ$49,0),2)),"",INDEX(Tableau!$B$14:$AL$49,MATCH(A6,Tableau!$AJ$14:$AJ$49,0),2)))</f>
        <v/>
      </c>
      <c r="C6" s="46" t="str">
        <f>IF(ISERROR(INDEX(Tableau!$B$14:$AL$49,MATCH(A6,Tableau!$AJ$14:$AJ$49,0),5)),"",INDEX(Tableau!$B$14:$AL$49,MATCH(A6,Tableau!$AJ$14:$AJ$49,0),5))</f>
        <v/>
      </c>
      <c r="D6" s="46" t="str">
        <f>IF(ISERROR(INDEX(Tableau!$B$14:$AL$49,MATCH(A6,Tableau!$AJ$14:$AJ$49,0),6)),"",INDEX(Tableau!$B$14:$AL$49,MATCH(A6,Tableau!$AJ$14:$AJ$49,0),6))</f>
        <v/>
      </c>
      <c r="E6" s="45" t="str">
        <f>IF(OR(E5="Repos",E5&lt;Tableau!$H$61),IF(E5="Repos",IF(E5="Repos",E4+1,E5+1),"Repos"),"")</f>
        <v/>
      </c>
      <c r="F6" s="46" t="str">
        <f>IF(E6="Repos",IF(H7-H5-G5&lt;0,"00:00",H7-H5-G5),IF(ISERROR(INDEX(Tableau!$B$14:$AL$49,MATCH(E6,Tableau!$AL$14:$AL$49,0),2)),"",INDEX(Tableau!$B$14:$AL$49,MATCH(E6,Tableau!$AL$14:$AL$49,0),2)))</f>
        <v/>
      </c>
      <c r="G6" s="46" t="str">
        <f>IF(ISERROR(INDEX(Tableau!$B$14:$AL$49,MATCH(E6,Tableau!$AL$14:$AL$49,0),5)),"",INDEX(Tableau!$B$14:$AL$49,MATCH(E6,Tableau!$AL$14:$AL$49,0),5))</f>
        <v/>
      </c>
      <c r="H6" s="53" t="str">
        <f>IF(ISERROR(INDEX(Tableau!$B$14:$AL$49,MATCH(E6,Tableau!$AL$14:$AL$49,0),6)),"",INDEX(Tableau!$B$14:$AL$49,MATCH(E6,Tableau!$AL$14:$AL$49,0),6))</f>
        <v/>
      </c>
    </row>
    <row r="7" spans="1:11" ht="17.25">
      <c r="A7" s="52" t="str">
        <f>IF(OR(A6="Repos",A6&lt;Tableau!$H$60),IF(A6="Repos",IF(A6="Repos",A5+1,A6+1),"Repos"),"")</f>
        <v/>
      </c>
      <c r="B7" s="46" t="str">
        <f>IF(A7="Repos",IF(D8-D6-C6&lt;0,"00:00",D8-D6-C6),IF(ISERROR(INDEX(Tableau!$B$14:$AL$49,MATCH(A7,Tableau!$AJ$14:$AJ$49,0),2)),"",INDEX(Tableau!$B$14:$AL$49,MATCH(A7,Tableau!$AJ$14:$AJ$49,0),2)))</f>
        <v/>
      </c>
      <c r="C7" s="46" t="str">
        <f>IF(ISERROR(INDEX(Tableau!$B$14:$AL$49,MATCH(A7,Tableau!$AJ$14:$AJ$49,0),5)),"",INDEX(Tableau!$B$14:$AL$49,MATCH(A7,Tableau!$AJ$14:$AJ$49,0),5))</f>
        <v/>
      </c>
      <c r="D7" s="46" t="str">
        <f>IF(ISERROR(INDEX(Tableau!$B$14:$AL$49,MATCH(A7,Tableau!$AJ$14:$AJ$49,0),6)),"",INDEX(Tableau!$B$14:$AL$49,MATCH(A7,Tableau!$AJ$14:$AJ$49,0),6))</f>
        <v/>
      </c>
      <c r="E7" s="45" t="str">
        <f>IF(OR(E6="Repos",E6&lt;Tableau!$H$61),IF(E6="Repos",IF(E6="Repos",E5+1,E6+1),"Repos"),"")</f>
        <v/>
      </c>
      <c r="F7" s="46" t="str">
        <f>IF(E7="Repos",IF(H8-H6-G6&lt;0,"00:00",H8-H6-G6),IF(ISERROR(INDEX(Tableau!$B$14:$AL$49,MATCH(E7,Tableau!$AL$14:$AL$49,0),2)),"",INDEX(Tableau!$B$14:$AL$49,MATCH(E7,Tableau!$AL$14:$AL$49,0),2)))</f>
        <v/>
      </c>
      <c r="G7" s="46" t="str">
        <f>IF(ISERROR(INDEX(Tableau!$B$14:$AL$49,MATCH(E7,Tableau!$AL$14:$AL$49,0),5)),"",INDEX(Tableau!$B$14:$AL$49,MATCH(E7,Tableau!$AL$14:$AL$49,0),5))</f>
        <v/>
      </c>
      <c r="H7" s="53" t="str">
        <f>IF(ISERROR(INDEX(Tableau!$B$14:$AL$49,MATCH(E7,Tableau!$AL$14:$AL$49,0),6)),"",INDEX(Tableau!$B$14:$AL$49,MATCH(E7,Tableau!$AL$14:$AL$49,0),6))</f>
        <v/>
      </c>
    </row>
    <row r="8" spans="1:11" ht="17.25">
      <c r="A8" s="52" t="str">
        <f>IF(OR(A7="Repos",A7&lt;Tableau!$H$60),IF(A7="Repos",IF(A7="Repos",A6+1,A7+1),"Repos"),"")</f>
        <v/>
      </c>
      <c r="B8" s="46" t="str">
        <f>IF(A8="Repos",IF(D9-D7-C7&lt;0,"00:00",D9-D7-C7),IF(ISERROR(INDEX(Tableau!$B$14:$AL$49,MATCH(A8,Tableau!$AJ$14:$AJ$49,0),2)),"",INDEX(Tableau!$B$14:$AL$49,MATCH(A8,Tableau!$AJ$14:$AJ$49,0),2)))</f>
        <v/>
      </c>
      <c r="C8" s="46" t="str">
        <f>IF(ISERROR(INDEX(Tableau!$B$14:$AL$49,MATCH(A8,Tableau!$AJ$14:$AJ$49,0),5)),"",INDEX(Tableau!$B$14:$AL$49,MATCH(A8,Tableau!$AJ$14:$AJ$49,0),5))</f>
        <v/>
      </c>
      <c r="D8" s="46" t="str">
        <f>IF(ISERROR(INDEX(Tableau!$B$14:$AL$49,MATCH(A8,Tableau!$AJ$14:$AJ$49,0),6)),"",INDEX(Tableau!$B$14:$AL$49,MATCH(A8,Tableau!$AJ$14:$AJ$49,0),6))</f>
        <v/>
      </c>
      <c r="E8" s="45" t="str">
        <f>IF(OR(E7="Repos",E7&lt;Tableau!$H$61),IF(E7="Repos",IF(E7="Repos",E6+1,E7+1),"Repos"),"")</f>
        <v/>
      </c>
      <c r="F8" s="46" t="str">
        <f>IF(E8="Repos",IF(H9-H7-G7&lt;0,"00:00",H9-H7-G7),IF(ISERROR(INDEX(Tableau!$B$14:$AL$49,MATCH(E8,Tableau!$AL$14:$AL$49,0),2)),"",INDEX(Tableau!$B$14:$AL$49,MATCH(E8,Tableau!$AL$14:$AL$49,0),2)))</f>
        <v/>
      </c>
      <c r="G8" s="46" t="str">
        <f>IF(ISERROR(INDEX(Tableau!$B$14:$AL$49,MATCH(E8,Tableau!$AL$14:$AL$49,0),5)),"",INDEX(Tableau!$B$14:$AL$49,MATCH(E8,Tableau!$AL$14:$AL$49,0),5))</f>
        <v/>
      </c>
      <c r="H8" s="53" t="str">
        <f>IF(ISERROR(INDEX(Tableau!$B$14:$AL$49,MATCH(E8,Tableau!$AL$14:$AL$49,0),6)),"",INDEX(Tableau!$B$14:$AL$49,MATCH(E8,Tableau!$AL$14:$AL$49,0),6))</f>
        <v/>
      </c>
    </row>
    <row r="9" spans="1:11" ht="17.25">
      <c r="A9" s="52" t="str">
        <f>IF(OR(A8="Repos",A8&lt;Tableau!$H$60),IF(A8="Repos",IF(A8="Repos",A7+1,A8+1),"Repos"),"")</f>
        <v/>
      </c>
      <c r="B9" s="46" t="str">
        <f>IF(A9="Repos",IF(D10-D8-C8&lt;0,"00:00",D10-D8-C8),IF(ISERROR(INDEX(Tableau!$B$14:$AL$49,MATCH(A9,Tableau!$AJ$14:$AJ$49,0),2)),"",INDEX(Tableau!$B$14:$AL$49,MATCH(A9,Tableau!$AJ$14:$AJ$49,0),2)))</f>
        <v/>
      </c>
      <c r="C9" s="46" t="str">
        <f>IF(ISERROR(INDEX(Tableau!$B$14:$AL$49,MATCH(A9,Tableau!$AJ$14:$AJ$49,0),5)),"",INDEX(Tableau!$B$14:$AL$49,MATCH(A9,Tableau!$AJ$14:$AJ$49,0),5))</f>
        <v/>
      </c>
      <c r="D9" s="46" t="str">
        <f>IF(ISERROR(INDEX(Tableau!$B$14:$AL$49,MATCH(A9,Tableau!$AJ$14:$AJ$49,0),6)),"",INDEX(Tableau!$B$14:$AL$49,MATCH(A9,Tableau!$AJ$14:$AJ$49,0),6))</f>
        <v/>
      </c>
      <c r="E9" s="45" t="str">
        <f>IF(OR(E8="Repos",E8&lt;Tableau!$H$61),IF(E8="Repos",IF(E8="Repos",E7+1,E8+1),"Repos"),"")</f>
        <v/>
      </c>
      <c r="F9" s="46" t="str">
        <f>IF(E9="Repos",IF(H10-H8-G8&lt;0,"00:00",H10-H8-G8),IF(ISERROR(INDEX(Tableau!$B$14:$AL$49,MATCH(E9,Tableau!$AL$14:$AL$49,0),2)),"",INDEX(Tableau!$B$14:$AL$49,MATCH(E9,Tableau!$AL$14:$AL$49,0),2)))</f>
        <v/>
      </c>
      <c r="G9" s="46" t="str">
        <f>IF(ISERROR(INDEX(Tableau!$B$14:$AL$49,MATCH(E9,Tableau!$AL$14:$AL$49,0),5)),"",INDEX(Tableau!$B$14:$AL$49,MATCH(E9,Tableau!$AL$14:$AL$49,0),5))</f>
        <v/>
      </c>
      <c r="H9" s="53" t="str">
        <f>IF(ISERROR(INDEX(Tableau!$B$14:$AL$49,MATCH(E9,Tableau!$AL$14:$AL$49,0),6)),"",INDEX(Tableau!$B$14:$AL$49,MATCH(E9,Tableau!$AL$14:$AL$49,0),6))</f>
        <v/>
      </c>
    </row>
    <row r="10" spans="1:11" ht="17.25">
      <c r="A10" s="52" t="str">
        <f>IF(OR(A9="Repos",A9&lt;Tableau!$H$60),IF(A9="Repos",IF(A9="Repos",A8+1,A9+1),"Repos"),"")</f>
        <v/>
      </c>
      <c r="B10" s="46" t="str">
        <f>IF(A10="Repos",IF(D11-D9-C9&lt;0,"00:00",D11-D9-C9),IF(ISERROR(INDEX(Tableau!$B$14:$AL$49,MATCH(A10,Tableau!$AJ$14:$AJ$49,0),2)),"",INDEX(Tableau!$B$14:$AL$49,MATCH(A10,Tableau!$AJ$14:$AJ$49,0),2)))</f>
        <v/>
      </c>
      <c r="C10" s="46" t="str">
        <f>IF(ISERROR(INDEX(Tableau!$B$14:$AL$49,MATCH(A10,Tableau!$AJ$14:$AJ$49,0),5)),"",INDEX(Tableau!$B$14:$AL$49,MATCH(A10,Tableau!$AJ$14:$AJ$49,0),5))</f>
        <v/>
      </c>
      <c r="D10" s="46" t="str">
        <f>IF(ISERROR(INDEX(Tableau!$B$14:$AL$49,MATCH(A10,Tableau!$AJ$14:$AJ$49,0),6)),"",INDEX(Tableau!$B$14:$AL$49,MATCH(A10,Tableau!$AJ$14:$AJ$49,0),6))</f>
        <v/>
      </c>
      <c r="E10" s="45" t="str">
        <f>IF(OR(E9="Repos",E9&lt;Tableau!$H$61),IF(E9="Repos",IF(E9="Repos",E8+1,E9+1),"Repos"),"")</f>
        <v/>
      </c>
      <c r="F10" s="46" t="str">
        <f>IF(E10="Repos",IF(H11-H9-G9&lt;0,"00:00",H11-H9-G9),IF(ISERROR(INDEX(Tableau!$B$14:$AL$49,MATCH(E10,Tableau!$AL$14:$AL$49,0),2)),"",INDEX(Tableau!$B$14:$AL$49,MATCH(E10,Tableau!$AL$14:$AL$49,0),2)))</f>
        <v/>
      </c>
      <c r="G10" s="46" t="str">
        <f>IF(ISERROR(INDEX(Tableau!$B$14:$AL$49,MATCH(E10,Tableau!$AL$14:$AL$49,0),5)),"",INDEX(Tableau!$B$14:$AL$49,MATCH(E10,Tableau!$AL$14:$AL$49,0),5))</f>
        <v/>
      </c>
      <c r="H10" s="53" t="str">
        <f>IF(ISERROR(INDEX(Tableau!$B$14:$AL$49,MATCH(E10,Tableau!$AL$14:$AL$49,0),6)),"",INDEX(Tableau!$B$14:$AL$49,MATCH(E10,Tableau!$AL$14:$AL$49,0),6))</f>
        <v/>
      </c>
    </row>
    <row r="11" spans="1:11" ht="17.25">
      <c r="A11" s="52" t="str">
        <f>IF(OR(A10="Repos",A10&lt;Tableau!$H$60),IF(A10="Repos",IF(A10="Repos",A9+1,A10+1),"Repos"),"")</f>
        <v/>
      </c>
      <c r="B11" s="46" t="str">
        <f>IF(A11="Repos",IF(D12-D10-C10&lt;0,"00:00",D12-D10-C10),IF(ISERROR(INDEX(Tableau!$B$14:$AL$49,MATCH(A11,Tableau!$AJ$14:$AJ$49,0),2)),"",INDEX(Tableau!$B$14:$AL$49,MATCH(A11,Tableau!$AJ$14:$AJ$49,0),2)))</f>
        <v/>
      </c>
      <c r="C11" s="46" t="str">
        <f>IF(ISERROR(INDEX(Tableau!$B$14:$AL$49,MATCH(A11,Tableau!$AJ$14:$AJ$49,0),5)),"",INDEX(Tableau!$B$14:$AL$49,MATCH(A11,Tableau!$AJ$14:$AJ$49,0),5))</f>
        <v/>
      </c>
      <c r="D11" s="46" t="str">
        <f>IF(ISERROR(INDEX(Tableau!$B$14:$AL$49,MATCH(A11,Tableau!$AJ$14:$AJ$49,0),6)),"",INDEX(Tableau!$B$14:$AL$49,MATCH(A11,Tableau!$AJ$14:$AJ$49,0),6))</f>
        <v/>
      </c>
      <c r="E11" s="45" t="str">
        <f>IF(OR(E10="Repos",E10&lt;Tableau!$H$61),IF(E10="Repos",IF(E10="Repos",E9+1,E10+1),"Repos"),"")</f>
        <v/>
      </c>
      <c r="F11" s="46" t="str">
        <f>IF(E11="Repos",IF(H12-H10-G10&lt;0,"00:00",H12-H10-G10),IF(ISERROR(INDEX(Tableau!$B$14:$AL$49,MATCH(E11,Tableau!$AL$14:$AL$49,0),2)),"",INDEX(Tableau!$B$14:$AL$49,MATCH(E11,Tableau!$AL$14:$AL$49,0),2)))</f>
        <v/>
      </c>
      <c r="G11" s="46" t="str">
        <f>IF(ISERROR(INDEX(Tableau!$B$14:$AL$49,MATCH(E11,Tableau!$AL$14:$AL$49,0),5)),"",INDEX(Tableau!$B$14:$AL$49,MATCH(E11,Tableau!$AL$14:$AL$49,0),5))</f>
        <v/>
      </c>
      <c r="H11" s="53" t="str">
        <f>IF(ISERROR(INDEX(Tableau!$B$14:$AL$49,MATCH(E11,Tableau!$AL$14:$AL$49,0),6)),"",INDEX(Tableau!$B$14:$AL$49,MATCH(E11,Tableau!$AL$14:$AL$49,0),6))</f>
        <v/>
      </c>
    </row>
    <row r="12" spans="1:11" ht="17.25">
      <c r="A12" s="52" t="str">
        <f>IF(OR(A11="Repos",A11&lt;Tableau!$H$60),IF(A11="Repos",IF(A11="Repos",A10+1,A11+1),"Repos"),"")</f>
        <v/>
      </c>
      <c r="B12" s="46" t="str">
        <f>IF(A12="Repos",IF(D13-D11-C11&lt;0,"00:00",D13-D11-C11),IF(ISERROR(INDEX(Tableau!$B$14:$AL$49,MATCH(A12,Tableau!$AJ$14:$AJ$49,0),2)),"",INDEX(Tableau!$B$14:$AL$49,MATCH(A12,Tableau!$AJ$14:$AJ$49,0),2)))</f>
        <v/>
      </c>
      <c r="C12" s="46" t="str">
        <f>IF(ISERROR(INDEX(Tableau!$B$14:$AL$49,MATCH(A12,Tableau!$AJ$14:$AJ$49,0),5)),"",INDEX(Tableau!$B$14:$AL$49,MATCH(A12,Tableau!$AJ$14:$AJ$49,0),5))</f>
        <v/>
      </c>
      <c r="D12" s="46" t="str">
        <f>IF(ISERROR(INDEX(Tableau!$B$14:$AL$49,MATCH(A12,Tableau!$AJ$14:$AJ$49,0),6)),"",INDEX(Tableau!$B$14:$AL$49,MATCH(A12,Tableau!$AJ$14:$AJ$49,0),6))</f>
        <v/>
      </c>
      <c r="E12" s="45" t="str">
        <f>IF(OR(E11="Repos",E11&lt;Tableau!$H$61),IF(E11="Repos",IF(E11="Repos",E10+1,E11+1),"Repos"),"")</f>
        <v/>
      </c>
      <c r="F12" s="46" t="str">
        <f>IF(E12="Repos",IF(H13-H11-G11&lt;0,"00:00",H13-H11-G11),IF(ISERROR(INDEX(Tableau!$B$14:$AL$49,MATCH(E12,Tableau!$AL$14:$AL$49,0),2)),"",INDEX(Tableau!$B$14:$AL$49,MATCH(E12,Tableau!$AL$14:$AL$49,0),2)))</f>
        <v/>
      </c>
      <c r="G12" s="46" t="str">
        <f>IF(ISERROR(INDEX(Tableau!$B$14:$AL$49,MATCH(E12,Tableau!$AL$14:$AL$49,0),5)),"",INDEX(Tableau!$B$14:$AL$49,MATCH(E12,Tableau!$AL$14:$AL$49,0),5))</f>
        <v/>
      </c>
      <c r="H12" s="53" t="str">
        <f>IF(ISERROR(INDEX(Tableau!$B$14:$AL$49,MATCH(E12,Tableau!$AL$14:$AL$49,0),6)),"",INDEX(Tableau!$B$14:$AL$49,MATCH(E12,Tableau!$AL$14:$AL$49,0),6))</f>
        <v/>
      </c>
    </row>
    <row r="13" spans="1:11" ht="17.25">
      <c r="A13" s="52" t="str">
        <f>IF(OR(A12="Repos",A12&lt;Tableau!$H$60),IF(A12="Repos",IF(A12="Repos",A11+1,A12+1),"Repos"),"")</f>
        <v/>
      </c>
      <c r="B13" s="46" t="str">
        <f>IF(A13="Repos",IF(D14-D12-C12&lt;0,"00:00",D14-D12-C12),IF(ISERROR(INDEX(Tableau!$B$14:$AL$49,MATCH(A13,Tableau!$AJ$14:$AJ$49,0),2)),"",INDEX(Tableau!$B$14:$AL$49,MATCH(A13,Tableau!$AJ$14:$AJ$49,0),2)))</f>
        <v/>
      </c>
      <c r="C13" s="46" t="str">
        <f>IF(ISERROR(INDEX(Tableau!$B$14:$AL$49,MATCH(A13,Tableau!$AJ$14:$AJ$49,0),5)),"",INDEX(Tableau!$B$14:$AL$49,MATCH(A13,Tableau!$AJ$14:$AJ$49,0),5))</f>
        <v/>
      </c>
      <c r="D13" s="46" t="str">
        <f>IF(ISERROR(INDEX(Tableau!$B$14:$AL$49,MATCH(A13,Tableau!$AJ$14:$AJ$49,0),6)),"",INDEX(Tableau!$B$14:$AL$49,MATCH(A13,Tableau!$AJ$14:$AJ$49,0),6))</f>
        <v/>
      </c>
      <c r="E13" s="45" t="str">
        <f>IF(OR(E12="Repos",E12&lt;Tableau!$H$61),IF(E12="Repos",IF(E12="Repos",E11+1,E12+1),"Repos"),"")</f>
        <v/>
      </c>
      <c r="F13" s="46" t="str">
        <f>IF(E13="Repos",IF(H14-H12-G12&lt;0,"00:00",H14-H12-G12),IF(ISERROR(INDEX(Tableau!$B$14:$AL$49,MATCH(E13,Tableau!$AL$14:$AL$49,0),2)),"",INDEX(Tableau!$B$14:$AL$49,MATCH(E13,Tableau!$AL$14:$AL$49,0),2)))</f>
        <v/>
      </c>
      <c r="G13" s="46" t="str">
        <f>IF(ISERROR(INDEX(Tableau!$B$14:$AL$49,MATCH(E13,Tableau!$AL$14:$AL$49,0),5)),"",INDEX(Tableau!$B$14:$AL$49,MATCH(E13,Tableau!$AL$14:$AL$49,0),5))</f>
        <v/>
      </c>
      <c r="H13" s="53" t="str">
        <f>IF(ISERROR(INDEX(Tableau!$B$14:$AL$49,MATCH(E13,Tableau!$AL$14:$AL$49,0),6)),"",INDEX(Tableau!$B$14:$AL$49,MATCH(E13,Tableau!$AL$14:$AL$49,0),6))</f>
        <v/>
      </c>
    </row>
    <row r="14" spans="1:11" ht="17.25">
      <c r="A14" s="52" t="str">
        <f>IF(OR(A13="Repos",A13&lt;Tableau!$H$60),IF(A13="Repos",IF(A13="Repos",A12+1,A13+1),"Repos"),"")</f>
        <v/>
      </c>
      <c r="B14" s="46" t="str">
        <f>IF(A14="Repos",IF(D15-D13-C13&lt;0,"00:00",D15-D13-C13),IF(ISERROR(INDEX(Tableau!$B$14:$AL$49,MATCH(A14,Tableau!$AJ$14:$AJ$49,0),2)),"",INDEX(Tableau!$B$14:$AL$49,MATCH(A14,Tableau!$AJ$14:$AJ$49,0),2)))</f>
        <v/>
      </c>
      <c r="C14" s="46" t="str">
        <f>IF(ISERROR(INDEX(Tableau!$B$14:$AL$49,MATCH(A14,Tableau!$AJ$14:$AJ$49,0),5)),"",INDEX(Tableau!$B$14:$AL$49,MATCH(A14,Tableau!$AJ$14:$AJ$49,0),5))</f>
        <v/>
      </c>
      <c r="D14" s="46" t="str">
        <f>IF(ISERROR(INDEX(Tableau!$B$14:$AL$49,MATCH(A14,Tableau!$AJ$14:$AJ$49,0),6)),"",INDEX(Tableau!$B$14:$AL$49,MATCH(A14,Tableau!$AJ$14:$AJ$49,0),6))</f>
        <v/>
      </c>
      <c r="E14" s="45" t="str">
        <f>IF(OR(E13="Repos",E13&lt;Tableau!$H$61),IF(E13="Repos",IF(E13="Repos",E12+1,E13+1),"Repos"),"")</f>
        <v/>
      </c>
      <c r="F14" s="46" t="str">
        <f>IF(E14="Repos",IF(H15-H13-G13&lt;0,"00:00",H15-H13-G13),IF(ISERROR(INDEX(Tableau!$B$14:$AL$49,MATCH(E14,Tableau!$AL$14:$AL$49,0),2)),"",INDEX(Tableau!$B$14:$AL$49,MATCH(E14,Tableau!$AL$14:$AL$49,0),2)))</f>
        <v/>
      </c>
      <c r="G14" s="46" t="str">
        <f>IF(ISERROR(INDEX(Tableau!$B$14:$AL$49,MATCH(E14,Tableau!$AL$14:$AL$49,0),5)),"",INDEX(Tableau!$B$14:$AL$49,MATCH(E14,Tableau!$AL$14:$AL$49,0),5))</f>
        <v/>
      </c>
      <c r="H14" s="53" t="str">
        <f>IF(ISERROR(INDEX(Tableau!$B$14:$AL$49,MATCH(E14,Tableau!$AL$14:$AL$49,0),6)),"",INDEX(Tableau!$B$14:$AL$49,MATCH(E14,Tableau!$AL$14:$AL$49,0),6))</f>
        <v/>
      </c>
    </row>
    <row r="15" spans="1:11" ht="17.25">
      <c r="A15" s="52" t="str">
        <f>IF(OR(A14="Repos",A14&lt;Tableau!$H$60),IF(A14="Repos",IF(A14="Repos",A13+1,A14+1),"Repos"),"")</f>
        <v/>
      </c>
      <c r="B15" s="46" t="str">
        <f>IF(A15="Repos",IF(D16-D14-C14&lt;0,"00:00",D16-D14-C14),IF(ISERROR(INDEX(Tableau!$B$14:$AL$49,MATCH(A15,Tableau!$AJ$14:$AJ$49,0),2)),"",INDEX(Tableau!$B$14:$AL$49,MATCH(A15,Tableau!$AJ$14:$AJ$49,0),2)))</f>
        <v/>
      </c>
      <c r="C15" s="46" t="str">
        <f>IF(ISERROR(INDEX(Tableau!$B$14:$AL$49,MATCH(A15,Tableau!$AJ$14:$AJ$49,0),5)),"",INDEX(Tableau!$B$14:$AL$49,MATCH(A15,Tableau!$AJ$14:$AJ$49,0),5))</f>
        <v/>
      </c>
      <c r="D15" s="46" t="str">
        <f>IF(ISERROR(INDEX(Tableau!$B$14:$AL$49,MATCH(A15,Tableau!$AJ$14:$AJ$49,0),6)),"",INDEX(Tableau!$B$14:$AL$49,MATCH(A15,Tableau!$AJ$14:$AJ$49,0),6))</f>
        <v/>
      </c>
      <c r="E15" s="45" t="str">
        <f>IF(OR(E14="Repos",E14&lt;Tableau!$H$61),IF(E14="Repos",IF(E14="Repos",E13+1,E14+1),"Repos"),"")</f>
        <v/>
      </c>
      <c r="F15" s="46" t="str">
        <f>IF(E15="Repos",IF(H16-H14-G14&lt;0,"00:00",H16-H14-G14),IF(ISERROR(INDEX(Tableau!$B$14:$AL$49,MATCH(E15,Tableau!$AL$14:$AL$49,0),2)),"",INDEX(Tableau!$B$14:$AL$49,MATCH(E15,Tableau!$AL$14:$AL$49,0),2)))</f>
        <v/>
      </c>
      <c r="G15" s="46" t="str">
        <f>IF(ISERROR(INDEX(Tableau!$B$14:$AL$49,MATCH(E15,Tableau!$AL$14:$AL$49,0),5)),"",INDEX(Tableau!$B$14:$AL$49,MATCH(E15,Tableau!$AL$14:$AL$49,0),5))</f>
        <v/>
      </c>
      <c r="H15" s="53" t="str">
        <f>IF(ISERROR(INDEX(Tableau!$B$14:$AL$49,MATCH(E15,Tableau!$AL$14:$AL$49,0),6)),"",INDEX(Tableau!$B$14:$AL$49,MATCH(E15,Tableau!$AL$14:$AL$49,0),6))</f>
        <v/>
      </c>
    </row>
    <row r="16" spans="1:11" ht="17.25">
      <c r="A16" s="52" t="str">
        <f>IF(OR(A15="Repos",A15&lt;Tableau!$H$60),IF(A15="Repos",IF(A15="Repos",A14+1,A15+1),"Repos"),"")</f>
        <v/>
      </c>
      <c r="B16" s="46" t="str">
        <f>IF(A16="Repos",IF(D17-D15-C15&lt;0,"00:00",D17-D15-C15),IF(ISERROR(INDEX(Tableau!$B$14:$AL$49,MATCH(A16,Tableau!$AJ$14:$AJ$49,0),2)),"",INDEX(Tableau!$B$14:$AL$49,MATCH(A16,Tableau!$AJ$14:$AJ$49,0),2)))</f>
        <v/>
      </c>
      <c r="C16" s="46" t="str">
        <f>IF(ISERROR(INDEX(Tableau!$B$14:$AL$49,MATCH(A16,Tableau!$AJ$14:$AJ$49,0),5)),"",INDEX(Tableau!$B$14:$AL$49,MATCH(A16,Tableau!$AJ$14:$AJ$49,0),5))</f>
        <v/>
      </c>
      <c r="D16" s="46" t="str">
        <f>IF(ISERROR(INDEX(Tableau!$B$14:$AL$49,MATCH(A16,Tableau!$AJ$14:$AJ$49,0),6)),"",INDEX(Tableau!$B$14:$AL$49,MATCH(A16,Tableau!$AJ$14:$AJ$49,0),6))</f>
        <v/>
      </c>
      <c r="E16" s="45" t="str">
        <f>IF(OR(E15="Repos",E15&lt;Tableau!$H$61),IF(E15="Repos",IF(E15="Repos",E14+1,E15+1),"Repos"),"")</f>
        <v/>
      </c>
      <c r="F16" s="46" t="str">
        <f>IF(E16="Repos",IF(H17-H15-G15&lt;0,"00:00",H17-H15-G15),IF(ISERROR(INDEX(Tableau!$B$14:$AL$49,MATCH(E16,Tableau!$AL$14:$AL$49,0),2)),"",INDEX(Tableau!$B$14:$AL$49,MATCH(E16,Tableau!$AL$14:$AL$49,0),2)))</f>
        <v/>
      </c>
      <c r="G16" s="46" t="str">
        <f>IF(ISERROR(INDEX(Tableau!$B$14:$AL$49,MATCH(E16,Tableau!$AL$14:$AL$49,0),5)),"",INDEX(Tableau!$B$14:$AL$49,MATCH(E16,Tableau!$AL$14:$AL$49,0),5))</f>
        <v/>
      </c>
      <c r="H16" s="53" t="str">
        <f>IF(ISERROR(INDEX(Tableau!$B$14:$AL$49,MATCH(E16,Tableau!$AL$14:$AL$49,0),6)),"",INDEX(Tableau!$B$14:$AL$49,MATCH(E16,Tableau!$AL$14:$AL$49,0),6))</f>
        <v/>
      </c>
    </row>
    <row r="17" spans="1:8" ht="17.25">
      <c r="A17" s="52" t="str">
        <f>IF(OR(A16="Repos",A16&lt;Tableau!$H$60),IF(A16="Repos",IF(A16="Repos",A15+1,A16+1),"Repos"),"")</f>
        <v/>
      </c>
      <c r="B17" s="46" t="str">
        <f>IF(A17="Repos",IF(D18-D16-C16&lt;0,"00:00",D18-D16-C16),IF(ISERROR(INDEX(Tableau!$B$14:$AL$49,MATCH(A17,Tableau!$AJ$14:$AJ$49,0),2)),"",INDEX(Tableau!$B$14:$AL$49,MATCH(A17,Tableau!$AJ$14:$AJ$49,0),2)))</f>
        <v/>
      </c>
      <c r="C17" s="46" t="str">
        <f>IF(ISERROR(INDEX(Tableau!$B$14:$AL$49,MATCH(A17,Tableau!$AJ$14:$AJ$49,0),5)),"",INDEX(Tableau!$B$14:$AL$49,MATCH(A17,Tableau!$AJ$14:$AJ$49,0),5))</f>
        <v/>
      </c>
      <c r="D17" s="46" t="str">
        <f>IF(ISERROR(INDEX(Tableau!$B$14:$AL$49,MATCH(A17,Tableau!$AJ$14:$AJ$49,0),6)),"",INDEX(Tableau!$B$14:$AL$49,MATCH(A17,Tableau!$AJ$14:$AJ$49,0),6))</f>
        <v/>
      </c>
      <c r="E17" s="45" t="str">
        <f>IF(OR(E16="Repos",E16&lt;Tableau!$H$61),IF(E16="Repos",IF(E16="Repos",E15+1,E16+1),"Repos"),"")</f>
        <v/>
      </c>
      <c r="F17" s="46" t="str">
        <f>IF(E17="Repos",IF(H18-H16-G16&lt;0,"00:00",H18-H16-G16),IF(ISERROR(INDEX(Tableau!$B$14:$AL$49,MATCH(E17,Tableau!$AL$14:$AL$49,0),2)),"",INDEX(Tableau!$B$14:$AL$49,MATCH(E17,Tableau!$AL$14:$AL$49,0),2)))</f>
        <v/>
      </c>
      <c r="G17" s="46" t="str">
        <f>IF(ISERROR(INDEX(Tableau!$B$14:$AL$49,MATCH(E17,Tableau!$AL$14:$AL$49,0),5)),"",INDEX(Tableau!$B$14:$AL$49,MATCH(E17,Tableau!$AL$14:$AL$49,0),5))</f>
        <v/>
      </c>
      <c r="H17" s="53" t="str">
        <f>IF(ISERROR(INDEX(Tableau!$B$14:$AL$49,MATCH(E17,Tableau!$AL$14:$AL$49,0),6)),"",INDEX(Tableau!$B$14:$AL$49,MATCH(E17,Tableau!$AL$14:$AL$49,0),6))</f>
        <v/>
      </c>
    </row>
    <row r="18" spans="1:8" ht="17.25">
      <c r="A18" s="52" t="str">
        <f>IF(OR(A17="Repos",A17&lt;Tableau!$H$60),IF(A17="Repos",IF(A17="Repos",A16+1,A17+1),"Repos"),"")</f>
        <v/>
      </c>
      <c r="B18" s="46" t="str">
        <f>IF(A18="Repos",IF(D19-D17-C17&lt;0,"00:00",D19-D17-C17),IF(ISERROR(INDEX(Tableau!$B$14:$AL$49,MATCH(A18,Tableau!$AJ$14:$AJ$49,0),2)),"",INDEX(Tableau!$B$14:$AL$49,MATCH(A18,Tableau!$AJ$14:$AJ$49,0),2)))</f>
        <v/>
      </c>
      <c r="C18" s="46" t="str">
        <f>IF(ISERROR(INDEX(Tableau!$B$14:$AL$49,MATCH(A18,Tableau!$AJ$14:$AJ$49,0),5)),"",INDEX(Tableau!$B$14:$AL$49,MATCH(A18,Tableau!$AJ$14:$AJ$49,0),5))</f>
        <v/>
      </c>
      <c r="D18" s="46" t="str">
        <f>IF(ISERROR(INDEX(Tableau!$B$14:$AL$49,MATCH(A18,Tableau!$AJ$14:$AJ$49,0),6)),"",INDEX(Tableau!$B$14:$AL$49,MATCH(A18,Tableau!$AJ$14:$AJ$49,0),6))</f>
        <v/>
      </c>
      <c r="E18" s="45" t="str">
        <f>IF(OR(E17="Repos",E17&lt;Tableau!$H$61),IF(E17="Repos",IF(E17="Repos",E16+1,E17+1),"Repos"),"")</f>
        <v/>
      </c>
      <c r="F18" s="46" t="str">
        <f>IF(E18="Repos",IF(H19-H17-G17&lt;0,"00:00",H19-H17-G17),IF(ISERROR(INDEX(Tableau!$B$14:$AL$49,MATCH(E18,Tableau!$AL$14:$AL$49,0),2)),"",INDEX(Tableau!$B$14:$AL$49,MATCH(E18,Tableau!$AL$14:$AL$49,0),2)))</f>
        <v/>
      </c>
      <c r="G18" s="46" t="str">
        <f>IF(ISERROR(INDEX(Tableau!$B$14:$AL$49,MATCH(E18,Tableau!$AL$14:$AL$49,0),5)),"",INDEX(Tableau!$B$14:$AL$49,MATCH(E18,Tableau!$AL$14:$AL$49,0),5))</f>
        <v/>
      </c>
      <c r="H18" s="53" t="str">
        <f>IF(ISERROR(INDEX(Tableau!$B$14:$AL$49,MATCH(E18,Tableau!$AL$14:$AL$49,0),6)),"",INDEX(Tableau!$B$14:$AL$49,MATCH(E18,Tableau!$AL$14:$AL$49,0),6))</f>
        <v/>
      </c>
    </row>
    <row r="19" spans="1:8" ht="17.25">
      <c r="A19" s="52" t="str">
        <f>IF(OR(A18="Repos",A18&lt;Tableau!$H$60),IF(A18="Repos",IF(A18="Repos",A17+1,A18+1),"Repos"),"")</f>
        <v/>
      </c>
      <c r="B19" s="46" t="str">
        <f>IF(A19="Repos",IF(D20-D18-C18&lt;0,"00:00",D20-D18-C18),IF(ISERROR(INDEX(Tableau!$B$14:$AL$49,MATCH(A19,Tableau!$AJ$14:$AJ$49,0),2)),"",INDEX(Tableau!$B$14:$AL$49,MATCH(A19,Tableau!$AJ$14:$AJ$49,0),2)))</f>
        <v/>
      </c>
      <c r="C19" s="46" t="str">
        <f>IF(ISERROR(INDEX(Tableau!$B$14:$AL$49,MATCH(A19,Tableau!$AJ$14:$AJ$49,0),5)),"",INDEX(Tableau!$B$14:$AL$49,MATCH(A19,Tableau!$AJ$14:$AJ$49,0),5))</f>
        <v/>
      </c>
      <c r="D19" s="46" t="str">
        <f>IF(ISERROR(INDEX(Tableau!$B$14:$AL$49,MATCH(A19,Tableau!$AJ$14:$AJ$49,0),6)),"",INDEX(Tableau!$B$14:$AL$49,MATCH(A19,Tableau!$AJ$14:$AJ$49,0),6))</f>
        <v/>
      </c>
      <c r="E19" s="45" t="str">
        <f>IF(OR(E18="Repos",E18&lt;Tableau!$H$61),IF(E18="Repos",IF(E18="Repos",E17+1,E18+1),"Repos"),"")</f>
        <v/>
      </c>
      <c r="F19" s="46" t="str">
        <f>IF(E19="Repos",IF(H20-H18-G18&lt;0,"00:00",H20-H18-G18),IF(ISERROR(INDEX(Tableau!$B$14:$AL$49,MATCH(E19,Tableau!$AL$14:$AL$49,0),2)),"",INDEX(Tableau!$B$14:$AL$49,MATCH(E19,Tableau!$AL$14:$AL$49,0),2)))</f>
        <v/>
      </c>
      <c r="G19" s="46" t="str">
        <f>IF(ISERROR(INDEX(Tableau!$B$14:$AL$49,MATCH(E19,Tableau!$AL$14:$AL$49,0),5)),"",INDEX(Tableau!$B$14:$AL$49,MATCH(E19,Tableau!$AL$14:$AL$49,0),5))</f>
        <v/>
      </c>
      <c r="H19" s="53" t="str">
        <f>IF(ISERROR(INDEX(Tableau!$B$14:$AL$49,MATCH(E19,Tableau!$AL$14:$AL$49,0),6)),"",INDEX(Tableau!$B$14:$AL$49,MATCH(E19,Tableau!$AL$14:$AL$49,0),6))</f>
        <v/>
      </c>
    </row>
    <row r="20" spans="1:8" ht="17.25">
      <c r="A20" s="52" t="str">
        <f>IF(OR(A19="Repos",A19&lt;Tableau!$H$60),IF(A19="Repos",IF(A19="Repos",A18+1,A19+1),"Repos"),"")</f>
        <v/>
      </c>
      <c r="B20" s="46" t="str">
        <f>IF(A20="Repos",IF(D21-D19-C19&lt;0,"00:00",D21-D19-C19),IF(ISERROR(INDEX(Tableau!$B$14:$AL$49,MATCH(A20,Tableau!$AJ$14:$AJ$49,0),2)),"",INDEX(Tableau!$B$14:$AL$49,MATCH(A20,Tableau!$AJ$14:$AJ$49,0),2)))</f>
        <v/>
      </c>
      <c r="C20" s="46" t="str">
        <f>IF(ISERROR(INDEX(Tableau!$B$14:$AL$49,MATCH(A20,Tableau!$AJ$14:$AJ$49,0),5)),"",INDEX(Tableau!$B$14:$AL$49,MATCH(A20,Tableau!$AJ$14:$AJ$49,0),5))</f>
        <v/>
      </c>
      <c r="D20" s="46" t="str">
        <f>IF(ISERROR(INDEX(Tableau!$B$14:$AL$49,MATCH(A20,Tableau!$AJ$14:$AJ$49,0),6)),"",INDEX(Tableau!$B$14:$AL$49,MATCH(A20,Tableau!$AJ$14:$AJ$49,0),6))</f>
        <v/>
      </c>
      <c r="E20" s="45" t="str">
        <f>IF(OR(E19="Repos",E19&lt;Tableau!$H$61),IF(E19="Repos",IF(E19="Repos",E18+1,E19+1),"Repos"),"")</f>
        <v/>
      </c>
      <c r="F20" s="46" t="str">
        <f>IF(E20="Repos",IF(H21-H19-G19&lt;0,"00:00",H21-H19-G19),IF(ISERROR(INDEX(Tableau!$B$14:$AL$49,MATCH(E20,Tableau!$AL$14:$AL$49,0),2)),"",INDEX(Tableau!$B$14:$AL$49,MATCH(E20,Tableau!$AL$14:$AL$49,0),2)))</f>
        <v/>
      </c>
      <c r="G20" s="46" t="str">
        <f>IF(ISERROR(INDEX(Tableau!$B$14:$AL$49,MATCH(E20,Tableau!$AL$14:$AL$49,0),5)),"",INDEX(Tableau!$B$14:$AL$49,MATCH(E20,Tableau!$AL$14:$AL$49,0),5))</f>
        <v/>
      </c>
      <c r="H20" s="53" t="str">
        <f>IF(ISERROR(INDEX(Tableau!$B$14:$AL$49,MATCH(E20,Tableau!$AL$14:$AL$49,0),6)),"",INDEX(Tableau!$B$14:$AL$49,MATCH(E20,Tableau!$AL$14:$AL$49,0),6))</f>
        <v/>
      </c>
    </row>
    <row r="21" spans="1:8" ht="17.25">
      <c r="A21" s="52" t="str">
        <f>IF(OR(A20="Repos",A20&lt;Tableau!$H$60),IF(A20="Repos",IF(A20="Repos",A19+1,A20+1),"Repos"),"")</f>
        <v/>
      </c>
      <c r="B21" s="46" t="str">
        <f>IF(A21="Repos",IF(D22-D20-C20&lt;0,"00:00",D22-D20-C20),IF(ISERROR(INDEX(Tableau!$B$14:$AL$49,MATCH(A21,Tableau!$AJ$14:$AJ$49,0),2)),"",INDEX(Tableau!$B$14:$AL$49,MATCH(A21,Tableau!$AJ$14:$AJ$49,0),2)))</f>
        <v/>
      </c>
      <c r="C21" s="46" t="str">
        <f>IF(ISERROR(INDEX(Tableau!$B$14:$AL$49,MATCH(A21,Tableau!$AJ$14:$AJ$49,0),5)),"",INDEX(Tableau!$B$14:$AL$49,MATCH(A21,Tableau!$AJ$14:$AJ$49,0),5))</f>
        <v/>
      </c>
      <c r="D21" s="46" t="str">
        <f>IF(ISERROR(INDEX(Tableau!$B$14:$AL$49,MATCH(A21,Tableau!$AJ$14:$AJ$49,0),6)),"",INDEX(Tableau!$B$14:$AL$49,MATCH(A21,Tableau!$AJ$14:$AJ$49,0),6))</f>
        <v/>
      </c>
      <c r="E21" s="45" t="str">
        <f>IF(OR(E20="Repos",E20&lt;Tableau!$H$61),IF(E20="Repos",IF(E20="Repos",E19+1,E20+1),"Repos"),"")</f>
        <v/>
      </c>
      <c r="F21" s="46" t="str">
        <f>IF(E21="Repos",IF(H22-H20-G20&lt;0,"00:00",H22-H20-G20),IF(ISERROR(INDEX(Tableau!$B$14:$AL$49,MATCH(E21,Tableau!$AL$14:$AL$49,0),2)),"",INDEX(Tableau!$B$14:$AL$49,MATCH(E21,Tableau!$AL$14:$AL$49,0),2)))</f>
        <v/>
      </c>
      <c r="G21" s="46" t="str">
        <f>IF(ISERROR(INDEX(Tableau!$B$14:$AL$49,MATCH(E21,Tableau!$AL$14:$AL$49,0),5)),"",INDEX(Tableau!$B$14:$AL$49,MATCH(E21,Tableau!$AL$14:$AL$49,0),5))</f>
        <v/>
      </c>
      <c r="H21" s="53" t="str">
        <f>IF(ISERROR(INDEX(Tableau!$B$14:$AL$49,MATCH(E21,Tableau!$AL$14:$AL$49,0),6)),"",INDEX(Tableau!$B$14:$AL$49,MATCH(E21,Tableau!$AL$14:$AL$49,0),6))</f>
        <v/>
      </c>
    </row>
    <row r="22" spans="1:8" ht="17.25">
      <c r="A22" s="52" t="str">
        <f>IF(OR(A21="Repos",A21&lt;Tableau!$H$60),IF(A21="Repos",IF(A21="Repos",A20+1,A21+1),"Repos"),"")</f>
        <v/>
      </c>
      <c r="B22" s="46" t="str">
        <f>IF(A22="Repos",IF(D23-D21-C21&lt;0,"00:00",D23-D21-C21),IF(ISERROR(INDEX(Tableau!$B$14:$AL$49,MATCH(A22,Tableau!$AJ$14:$AJ$49,0),2)),"",INDEX(Tableau!$B$14:$AL$49,MATCH(A22,Tableau!$AJ$14:$AJ$49,0),2)))</f>
        <v/>
      </c>
      <c r="C22" s="46" t="str">
        <f>IF(ISERROR(INDEX(Tableau!$B$14:$AL$49,MATCH(A22,Tableau!$AJ$14:$AJ$49,0),5)),"",INDEX(Tableau!$B$14:$AL$49,MATCH(A22,Tableau!$AJ$14:$AJ$49,0),5))</f>
        <v/>
      </c>
      <c r="D22" s="46" t="str">
        <f>IF(ISERROR(INDEX(Tableau!$B$14:$AL$49,MATCH(A22,Tableau!$AJ$14:$AJ$49,0),6)),"",INDEX(Tableau!$B$14:$AL$49,MATCH(A22,Tableau!$AJ$14:$AJ$49,0),6))</f>
        <v/>
      </c>
      <c r="E22" s="45" t="str">
        <f>IF(OR(E21="Repos",E21&lt;Tableau!$H$61),IF(E21="Repos",IF(E21="Repos",E20+1,E21+1),"Repos"),"")</f>
        <v/>
      </c>
      <c r="F22" s="46" t="str">
        <f>IF(E22="Repos",IF(H23-H21-G21&lt;0,"00:00",H23-H21-G21),IF(ISERROR(INDEX(Tableau!$B$14:$AL$49,MATCH(E22,Tableau!$AL$14:$AL$49,0),2)),"",INDEX(Tableau!$B$14:$AL$49,MATCH(E22,Tableau!$AL$14:$AL$49,0),2)))</f>
        <v/>
      </c>
      <c r="G22" s="46" t="str">
        <f>IF(ISERROR(INDEX(Tableau!$B$14:$AL$49,MATCH(E22,Tableau!$AL$14:$AL$49,0),5)),"",INDEX(Tableau!$B$14:$AL$49,MATCH(E22,Tableau!$AL$14:$AL$49,0),5))</f>
        <v/>
      </c>
      <c r="H22" s="53" t="str">
        <f>IF(ISERROR(INDEX(Tableau!$B$14:$AL$49,MATCH(E22,Tableau!$AL$14:$AL$49,0),6)),"",INDEX(Tableau!$B$14:$AL$49,MATCH(E22,Tableau!$AL$14:$AL$49,0),6))</f>
        <v/>
      </c>
    </row>
    <row r="23" spans="1:8" ht="17.25">
      <c r="A23" s="52" t="str">
        <f>IF(OR(A22="Repos",A22&lt;Tableau!$H$60),IF(A22="Repos",IF(A22="Repos",A21+1,A22+1),"Repos"),"")</f>
        <v/>
      </c>
      <c r="B23" s="46" t="str">
        <f>IF(A23="Repos",IF(D24-D22-C22&lt;0,"00:00",D24-D22-C22),IF(ISERROR(INDEX(Tableau!$B$14:$AL$49,MATCH(A23,Tableau!$AJ$14:$AJ$49,0),2)),"",INDEX(Tableau!$B$14:$AL$49,MATCH(A23,Tableau!$AJ$14:$AJ$49,0),2)))</f>
        <v/>
      </c>
      <c r="C23" s="46" t="str">
        <f>IF(ISERROR(INDEX(Tableau!$B$14:$AL$49,MATCH(A23,Tableau!$AJ$14:$AJ$49,0),5)),"",INDEX(Tableau!$B$14:$AL$49,MATCH(A23,Tableau!$AJ$14:$AJ$49,0),5))</f>
        <v/>
      </c>
      <c r="D23" s="46" t="str">
        <f>IF(ISERROR(INDEX(Tableau!$B$14:$AL$49,MATCH(A23,Tableau!$AJ$14:$AJ$49,0),6)),"",INDEX(Tableau!$B$14:$AL$49,MATCH(A23,Tableau!$AJ$14:$AJ$49,0),6))</f>
        <v/>
      </c>
      <c r="E23" s="45" t="str">
        <f>IF(OR(E22="Repos",E22&lt;Tableau!$H$61),IF(E22="Repos",IF(E22="Repos",E21+1,E22+1),"Repos"),"")</f>
        <v/>
      </c>
      <c r="F23" s="46" t="str">
        <f>IF(E23="Repos",IF(H24-H22-G22&lt;0,"00:00",H24-H22-G22),IF(ISERROR(INDEX(Tableau!$B$14:$AL$49,MATCH(E23,Tableau!$AL$14:$AL$49,0),2)),"",INDEX(Tableau!$B$14:$AL$49,MATCH(E23,Tableau!$AL$14:$AL$49,0),2)))</f>
        <v/>
      </c>
      <c r="G23" s="46" t="str">
        <f>IF(ISERROR(INDEX(Tableau!$B$14:$AL$49,MATCH(E23,Tableau!$AL$14:$AL$49,0),5)),"",INDEX(Tableau!$B$14:$AL$49,MATCH(E23,Tableau!$AL$14:$AL$49,0),5))</f>
        <v/>
      </c>
      <c r="H23" s="53" t="str">
        <f>IF(ISERROR(INDEX(Tableau!$B$14:$AL$49,MATCH(E23,Tableau!$AL$14:$AL$49,0),6)),"",INDEX(Tableau!$B$14:$AL$49,MATCH(E23,Tableau!$AL$14:$AL$49,0),6))</f>
        <v/>
      </c>
    </row>
    <row r="24" spans="1:8" ht="17.25">
      <c r="A24" s="52" t="str">
        <f>IF(OR(A23="Repos",A23&lt;Tableau!$H$60),IF(A23="Repos",IF(A23="Repos",A22+1,A23+1),"Repos"),"")</f>
        <v/>
      </c>
      <c r="B24" s="46" t="str">
        <f>IF(A24="Repos",IF(D25-D23-C23&lt;0,"00:00",D25-D23-C23),IF(ISERROR(INDEX(Tableau!$B$14:$AL$49,MATCH(A24,Tableau!$AJ$14:$AJ$49,0),2)),"",INDEX(Tableau!$B$14:$AL$49,MATCH(A24,Tableau!$AJ$14:$AJ$49,0),2)))</f>
        <v/>
      </c>
      <c r="C24" s="46" t="str">
        <f>IF(ISERROR(INDEX(Tableau!$B$14:$AL$49,MATCH(A24,Tableau!$AJ$14:$AJ$49,0),5)),"",INDEX(Tableau!$B$14:$AL$49,MATCH(A24,Tableau!$AJ$14:$AJ$49,0),5))</f>
        <v/>
      </c>
      <c r="D24" s="46" t="str">
        <f>IF(ISERROR(INDEX(Tableau!$B$14:$AL$49,MATCH(A24,Tableau!$AJ$14:$AJ$49,0),6)),"",INDEX(Tableau!$B$14:$AL$49,MATCH(A24,Tableau!$AJ$14:$AJ$49,0),6))</f>
        <v/>
      </c>
      <c r="E24" s="45" t="str">
        <f>IF(OR(E23="Repos",E23&lt;Tableau!$H$61),IF(E23="Repos",IF(E23="Repos",E22+1,E23+1),"Repos"),"")</f>
        <v/>
      </c>
      <c r="F24" s="46" t="str">
        <f>IF(E24="Repos",IF(H25-H23-G23&lt;0,"00:00",H25-H23-G23),IF(ISERROR(INDEX(Tableau!$B$14:$AL$49,MATCH(E24,Tableau!$AL$14:$AL$49,0),2)),"",INDEX(Tableau!$B$14:$AL$49,MATCH(E24,Tableau!$AL$14:$AL$49,0),2)))</f>
        <v/>
      </c>
      <c r="G24" s="46" t="str">
        <f>IF(ISERROR(INDEX(Tableau!$B$14:$AL$49,MATCH(E24,Tableau!$AL$14:$AL$49,0),5)),"",INDEX(Tableau!$B$14:$AL$49,MATCH(E24,Tableau!$AL$14:$AL$49,0),5))</f>
        <v/>
      </c>
      <c r="H24" s="53" t="str">
        <f>IF(ISERROR(INDEX(Tableau!$B$14:$AL$49,MATCH(E24,Tableau!$AL$14:$AL$49,0),6)),"",INDEX(Tableau!$B$14:$AL$49,MATCH(E24,Tableau!$AL$14:$AL$49,0),6))</f>
        <v/>
      </c>
    </row>
    <row r="25" spans="1:8" ht="17.25">
      <c r="A25" s="52" t="str">
        <f>IF(OR(A24="Repos",A24&lt;Tableau!$H$60),IF(A24="Repos",IF(A24="Repos",A23+1,A24+1),"Repos"),"")</f>
        <v/>
      </c>
      <c r="B25" s="46" t="str">
        <f>IF(A25="Repos",IF(Tableau!P101-D24-C24&lt;0,"00:00",Tableau!P101-D24-C24),IF(ISERROR(INDEX(Tableau!$B$14:$AL$49,MATCH(A25,Tableau!$AJ$14:$AJ$49,0),2)),"",INDEX(Tableau!$B$14:$AL$49,MATCH(A25,Tableau!$AJ$14:$AJ$49,0),2)))</f>
        <v/>
      </c>
      <c r="C25" s="46" t="str">
        <f>IF(ISERROR(INDEX(Tableau!$B$14:$AL$49,MATCH(A25,Tableau!$AJ$14:$AJ$49,0),5)),"",INDEX(Tableau!$B$14:$AL$49,MATCH(A25,Tableau!$AJ$14:$AJ$49,0),5))</f>
        <v/>
      </c>
      <c r="D25" s="46" t="str">
        <f>IF(ISERROR(INDEX(Tableau!$B$14:$AL$49,MATCH(A25,Tableau!$AJ$14:$AJ$49,0),6)),"",INDEX(Tableau!$B$14:$AL$49,MATCH(A25,Tableau!$AJ$14:$AJ$49,0),6))</f>
        <v/>
      </c>
      <c r="E25" s="45" t="str">
        <f>IF(OR(E24="Repos",E24&lt;Tableau!$H$61),IF(E24="Repos",IF(E24="Repos",E23+1,E24+1),"Repos"),"")</f>
        <v/>
      </c>
      <c r="F25" s="46" t="str">
        <f>IF(E25="Repos",IF(Tableau!T101-H24-G24&lt;0,"00:00",Tableau!T101-H24-G24),IF(ISERROR(INDEX(Tableau!$B$14:$AL$49,MATCH(E25,Tableau!$AL$14:$AL$49,0),2)),"",INDEX(Tableau!$B$14:$AL$49,MATCH(E25,Tableau!$AL$14:$AL$49,0),2)))</f>
        <v/>
      </c>
      <c r="G25" s="46" t="str">
        <f>IF(ISERROR(INDEX(Tableau!$B$14:$AL$49,MATCH(E25,Tableau!$AL$14:$AL$49,0),5)),"",INDEX(Tableau!$B$14:$AL$49,MATCH(E25,Tableau!$AL$14:$AL$49,0),5))</f>
        <v/>
      </c>
      <c r="H25" s="53" t="str">
        <f>IF(ISERROR(INDEX(Tableau!$B$14:$AL$49,MATCH(E25,Tableau!$AL$14:$AL$49,0),6)),"",INDEX(Tableau!$B$14:$AL$49,MATCH(E25,Tableau!$AL$14:$AL$49,0),6))</f>
        <v/>
      </c>
    </row>
    <row r="26" spans="1:8" ht="17.25">
      <c r="A26" s="52" t="str">
        <f>IF(OR(A25="Repos",A25&lt;Tableau!$H$60),IF(A25="Repos",IF(A25="Repos",A24+1,A25+1),"Repos"),"")</f>
        <v/>
      </c>
      <c r="B26" s="46" t="str">
        <f>IF(A26="Repos",IF(D27-D25-C25&lt;0,"00:00",D27-D25-C25),IF(ISERROR(INDEX(Tableau!$B$14:$AL$49,MATCH(A26,Tableau!$AJ$14:$AJ$49,0),2)),"",INDEX(Tableau!$B$14:$AL$49,MATCH(A26,Tableau!$AJ$14:$AJ$49,0),2)))</f>
        <v/>
      </c>
      <c r="C26" s="46" t="str">
        <f>IF(ISERROR(INDEX(Tableau!$B$14:$AL$49,MATCH(A26,Tableau!$AJ$14:$AJ$49,0),5)),"",INDEX(Tableau!$B$14:$AL$49,MATCH(A26,Tableau!$AJ$14:$AJ$49,0),5))</f>
        <v/>
      </c>
      <c r="D26" s="46" t="str">
        <f>IF(ISERROR(INDEX(Tableau!$B$14:$AL$49,MATCH(A26,Tableau!$AJ$14:$AJ$49,0),6)),"",INDEX(Tableau!$B$14:$AL$49,MATCH(A26,Tableau!$AJ$14:$AJ$49,0),6))</f>
        <v/>
      </c>
      <c r="E26" s="45" t="str">
        <f>IF(OR(E25="Repos",E25&lt;Tableau!$H$61),IF(E25="Repos",IF(E25="Repos",E24+1,E25+1),"Repos"),"")</f>
        <v/>
      </c>
      <c r="F26" s="46" t="str">
        <f>IF(E26="Repos",IF(H27-H25-G25&lt;0,"00:00",H27-H25-G25),IF(ISERROR(INDEX(Tableau!$B$14:$AL$49,MATCH(E26,Tableau!$AL$14:$AL$49,0),2)),"",INDEX(Tableau!$B$14:$AL$49,MATCH(E26,Tableau!$AL$14:$AL$49,0),2)))</f>
        <v/>
      </c>
      <c r="G26" s="46" t="str">
        <f>IF(ISERROR(INDEX(Tableau!$B$14:$AL$49,MATCH(E26,Tableau!$AL$14:$AL$49,0),5)),"",INDEX(Tableau!$B$14:$AL$49,MATCH(E26,Tableau!$AL$14:$AL$49,0),5))</f>
        <v/>
      </c>
      <c r="H26" s="53" t="str">
        <f>IF(ISERROR(INDEX(Tableau!$B$14:$AL$49,MATCH(E26,Tableau!$AL$14:$AL$49,0),6)),"",INDEX(Tableau!$B$14:$AL$49,MATCH(E26,Tableau!$AL$14:$AL$49,0),6))</f>
        <v/>
      </c>
    </row>
    <row r="27" spans="1:8" ht="17.25">
      <c r="A27" s="52" t="str">
        <f>IF(OR(A26="Repos",A26&lt;Tableau!$H$60),IF(A26="Repos",IF(A26="Repos",A25+1,A26+1),"Repos"),"")</f>
        <v/>
      </c>
      <c r="B27" s="46" t="str">
        <f>IF(A27="Repos",IF(D28-D26-C26&lt;0,"00:00",D28-D26-C26),IF(ISERROR(INDEX(Tableau!$B$14:$AL$49,MATCH(A27,Tableau!$AJ$14:$AJ$49,0),2)),"",INDEX(Tableau!$B$14:$AL$49,MATCH(A27,Tableau!$AJ$14:$AJ$49,0),2)))</f>
        <v/>
      </c>
      <c r="C27" s="46" t="str">
        <f>IF(ISERROR(INDEX(Tableau!$B$14:$AL$49,MATCH(A27,Tableau!$AJ$14:$AJ$49,0),5)),"",INDEX(Tableau!$B$14:$AL$49,MATCH(A27,Tableau!$AJ$14:$AJ$49,0),5))</f>
        <v/>
      </c>
      <c r="D27" s="46" t="str">
        <f>IF(ISERROR(INDEX(Tableau!$B$14:$AL$49,MATCH(A27,Tableau!$AJ$14:$AJ$49,0),6)),"",INDEX(Tableau!$B$14:$AL$49,MATCH(A27,Tableau!$AJ$14:$AJ$49,0),6))</f>
        <v/>
      </c>
      <c r="E27" s="45" t="str">
        <f>IF(OR(E26="Repos",E26&lt;Tableau!$H$61),IF(E26="Repos",IF(E26="Repos",E25+1,E26+1),"Repos"),"")</f>
        <v/>
      </c>
      <c r="F27" s="46" t="str">
        <f>IF(E27="Repos",IF(H28-H26-G26&lt;0,"00:00",H28-H26-G26),IF(ISERROR(INDEX(Tableau!$B$14:$AL$49,MATCH(E27,Tableau!$AL$14:$AL$49,0),2)),"",INDEX(Tableau!$B$14:$AL$49,MATCH(E27,Tableau!$AL$14:$AL$49,0),2)))</f>
        <v/>
      </c>
      <c r="G27" s="46" t="str">
        <f>IF(ISERROR(INDEX(Tableau!$B$14:$AL$49,MATCH(E27,Tableau!$AL$14:$AL$49,0),5)),"",INDEX(Tableau!$B$14:$AL$49,MATCH(E27,Tableau!$AL$14:$AL$49,0),5))</f>
        <v/>
      </c>
      <c r="H27" s="53" t="str">
        <f>IF(ISERROR(INDEX(Tableau!$B$14:$AL$49,MATCH(E27,Tableau!$AL$14:$AL$49,0),6)),"",INDEX(Tableau!$B$14:$AL$49,MATCH(E27,Tableau!$AL$14:$AL$49,0),6))</f>
        <v/>
      </c>
    </row>
    <row r="28" spans="1:8" ht="17.25">
      <c r="A28" s="52" t="str">
        <f>IF(OR(A27="Repos",A27&lt;Tableau!$H$60),IF(A27="Repos",IF(A27="Repos",A26+1,A27+1),"Repos"),"")</f>
        <v/>
      </c>
      <c r="B28" s="46" t="str">
        <f>IF(A28="Repos",IF(D29-D27-C27&lt;0,"00:00",D29-D27-C27),IF(ISERROR(INDEX(Tableau!$B$14:$AL$49,MATCH(A28,Tableau!$AJ$14:$AJ$49,0),2)),"",INDEX(Tableau!$B$14:$AL$49,MATCH(A28,Tableau!$AJ$14:$AJ$49,0),2)))</f>
        <v/>
      </c>
      <c r="C28" s="46" t="str">
        <f>IF(ISERROR(INDEX(Tableau!$B$14:$AL$49,MATCH(A28,Tableau!$AJ$14:$AJ$49,0),5)),"",INDEX(Tableau!$B$14:$AL$49,MATCH(A28,Tableau!$AJ$14:$AJ$49,0),5))</f>
        <v/>
      </c>
      <c r="D28" s="46" t="str">
        <f>IF(ISERROR(INDEX(Tableau!$B$14:$AL$49,MATCH(A28,Tableau!$AJ$14:$AJ$49,0),6)),"",INDEX(Tableau!$B$14:$AL$49,MATCH(A28,Tableau!$AJ$14:$AJ$49,0),6))</f>
        <v/>
      </c>
      <c r="E28" s="45" t="str">
        <f>IF(OR(E27="Repos",E27&lt;Tableau!$H$61),IF(E27="Repos",IF(E27="Repos",E26+1,E27+1),"Repos"),"")</f>
        <v/>
      </c>
      <c r="F28" s="46" t="str">
        <f>IF(E28="Repos",IF(H29-H27-G27&lt;0,"00:00",H29-H27-G27),IF(ISERROR(INDEX(Tableau!$B$14:$AL$49,MATCH(E28,Tableau!$AL$14:$AL$49,0),2)),"",INDEX(Tableau!$B$14:$AL$49,MATCH(E28,Tableau!$AL$14:$AL$49,0),2)))</f>
        <v/>
      </c>
      <c r="G28" s="46" t="str">
        <f>IF(ISERROR(INDEX(Tableau!$B$14:$AL$49,MATCH(E28,Tableau!$AL$14:$AL$49,0),5)),"",INDEX(Tableau!$B$14:$AL$49,MATCH(E28,Tableau!$AL$14:$AL$49,0),5))</f>
        <v/>
      </c>
      <c r="H28" s="53" t="str">
        <f>IF(ISERROR(INDEX(Tableau!$B$14:$AL$49,MATCH(E28,Tableau!$AL$14:$AL$49,0),6)),"",INDEX(Tableau!$B$14:$AL$49,MATCH(E28,Tableau!$AL$14:$AL$49,0),6))</f>
        <v/>
      </c>
    </row>
    <row r="29" spans="1:8" ht="17.25">
      <c r="A29" s="52" t="str">
        <f>IF(OR(A28="Repos",A28&lt;Tableau!$H$60),IF(A28="Repos",IF(A28="Repos",A27+1,A28+1),"Repos"),"")</f>
        <v/>
      </c>
      <c r="B29" s="46" t="str">
        <f>IF(A29="Repos",IF(D30-D28-C28&lt;0,"00:00",D30-D28-C28),IF(ISERROR(INDEX(Tableau!$B$14:$AL$49,MATCH(A29,Tableau!$AJ$14:$AJ$49,0),2)),"",INDEX(Tableau!$B$14:$AL$49,MATCH(A29,Tableau!$AJ$14:$AJ$49,0),2)))</f>
        <v/>
      </c>
      <c r="C29" s="46" t="str">
        <f>IF(ISERROR(INDEX(Tableau!$B$14:$AL$49,MATCH(A29,Tableau!$AJ$14:$AJ$49,0),5)),"",INDEX(Tableau!$B$14:$AL$49,MATCH(A29,Tableau!$AJ$14:$AJ$49,0),5))</f>
        <v/>
      </c>
      <c r="D29" s="46" t="str">
        <f>IF(ISERROR(INDEX(Tableau!$B$14:$AL$49,MATCH(A29,Tableau!$AJ$14:$AJ$49,0),6)),"",INDEX(Tableau!$B$14:$AL$49,MATCH(A29,Tableau!$AJ$14:$AJ$49,0),6))</f>
        <v/>
      </c>
      <c r="E29" s="45" t="str">
        <f>IF(OR(E28="Repos",E28&lt;Tableau!$H$61),IF(E28="Repos",IF(E28="Repos",E27+1,E28+1),"Repos"),"")</f>
        <v/>
      </c>
      <c r="F29" s="46" t="str">
        <f>IF(E29="Repos",IF(H30-H28-G28&lt;0,"00:00",H30-H28-G28),IF(ISERROR(INDEX(Tableau!$B$14:$AL$49,MATCH(E29,Tableau!$AL$14:$AL$49,0),2)),"",INDEX(Tableau!$B$14:$AL$49,MATCH(E29,Tableau!$AL$14:$AL$49,0),2)))</f>
        <v/>
      </c>
      <c r="G29" s="46" t="str">
        <f>IF(ISERROR(INDEX(Tableau!$B$14:$AL$49,MATCH(E29,Tableau!$AL$14:$AL$49,0),5)),"",INDEX(Tableau!$B$14:$AL$49,MATCH(E29,Tableau!$AL$14:$AL$49,0),5))</f>
        <v/>
      </c>
      <c r="H29" s="53" t="str">
        <f>IF(ISERROR(INDEX(Tableau!$B$14:$AL$49,MATCH(E29,Tableau!$AL$14:$AL$49,0),6)),"",INDEX(Tableau!$B$14:$AL$49,MATCH(E29,Tableau!$AL$14:$AL$49,0),6))</f>
        <v/>
      </c>
    </row>
    <row r="30" spans="1:8" ht="17.25">
      <c r="A30" s="52" t="str">
        <f>IF(OR(A29="Repos",A29&lt;Tableau!$H$60),IF(A29="Repos",IF(A29="Repos",A28+1,A29+1),"Repos"),"")</f>
        <v/>
      </c>
      <c r="B30" s="46" t="str">
        <f>IF(A30="Repos",IF(D31-D29-C29&lt;0,"00:00",D31-D29-C29),IF(ISERROR(INDEX(Tableau!$B$14:$AL$49,MATCH(A30,Tableau!$AJ$14:$AJ$49,0),2)),"",INDEX(Tableau!$B$14:$AL$49,MATCH(A30,Tableau!$AJ$14:$AJ$49,0),2)))</f>
        <v/>
      </c>
      <c r="C30" s="46" t="str">
        <f>IF(ISERROR(INDEX(Tableau!$B$14:$AL$49,MATCH(A30,Tableau!$AJ$14:$AJ$49,0),5)),"",INDEX(Tableau!$B$14:$AL$49,MATCH(A30,Tableau!$AJ$14:$AJ$49,0),5))</f>
        <v/>
      </c>
      <c r="D30" s="46" t="str">
        <f>IF(ISERROR(INDEX(Tableau!$B$14:$AL$49,MATCH(A30,Tableau!$AJ$14:$AJ$49,0),6)),"",INDEX(Tableau!$B$14:$AL$49,MATCH(A30,Tableau!$AJ$14:$AJ$49,0),6))</f>
        <v/>
      </c>
      <c r="E30" s="45" t="str">
        <f>IF(OR(E29="Repos",E29&lt;Tableau!$H$61),IF(E29="Repos",IF(E29="Repos",E28+1,E29+1),"Repos"),"")</f>
        <v/>
      </c>
      <c r="F30" s="46" t="str">
        <f>IF(E30="Repos",IF(H31-H29-G29&lt;0,"00:00",H31-H29-G29),IF(ISERROR(INDEX(Tableau!$B$14:$AL$49,MATCH(E30,Tableau!$AL$14:$AL$49,0),2)),"",INDEX(Tableau!$B$14:$AL$49,MATCH(E30,Tableau!$AL$14:$AL$49,0),2)))</f>
        <v/>
      </c>
      <c r="G30" s="46" t="str">
        <f>IF(ISERROR(INDEX(Tableau!$B$14:$AL$49,MATCH(E30,Tableau!$AL$14:$AL$49,0),5)),"",INDEX(Tableau!$B$14:$AL$49,MATCH(E30,Tableau!$AL$14:$AL$49,0),5))</f>
        <v/>
      </c>
      <c r="H30" s="53" t="str">
        <f>IF(ISERROR(INDEX(Tableau!$B$14:$AL$49,MATCH(E30,Tableau!$AL$14:$AL$49,0),6)),"",INDEX(Tableau!$B$14:$AL$49,MATCH(E30,Tableau!$AL$14:$AL$49,0),6))</f>
        <v/>
      </c>
    </row>
    <row r="31" spans="1:8" ht="17.25">
      <c r="A31" s="52" t="str">
        <f>IF(OR(A30="Repos",A30&lt;Tableau!$H$60),IF(A30="Repos",IF(A30="Repos",A29+1,A30+1),"Repos"),"")</f>
        <v/>
      </c>
      <c r="B31" s="46" t="str">
        <f>IF(A31="Repos",IF(D32-D30-C30&lt;0,"00:00",D32-D30-C30),IF(ISERROR(INDEX(Tableau!$B$14:$AL$49,MATCH(A31,Tableau!$AJ$14:$AJ$49,0),2)),"",INDEX(Tableau!$B$14:$AL$49,MATCH(A31,Tableau!$AJ$14:$AJ$49,0),2)))</f>
        <v/>
      </c>
      <c r="C31" s="46" t="str">
        <f>IF(ISERROR(INDEX(Tableau!$B$14:$AL$49,MATCH(A31,Tableau!$AJ$14:$AJ$49,0),5)),"",INDEX(Tableau!$B$14:$AL$49,MATCH(A31,Tableau!$AJ$14:$AJ$49,0),5))</f>
        <v/>
      </c>
      <c r="D31" s="46" t="str">
        <f>IF(ISERROR(INDEX(Tableau!$B$14:$AL$49,MATCH(A31,Tableau!$AJ$14:$AJ$49,0),6)),"",INDEX(Tableau!$B$14:$AL$49,MATCH(A31,Tableau!$AJ$14:$AJ$49,0),6))</f>
        <v/>
      </c>
      <c r="E31" s="45" t="str">
        <f>IF(OR(E30="Repos",E30&lt;Tableau!$H$61),IF(E30="Repos",IF(E30="Repos",E29+1,E30+1),"Repos"),"")</f>
        <v/>
      </c>
      <c r="F31" s="46" t="str">
        <f>IF(E31="Repos",IF(H32-H30-G30&lt;0,"00:00",H32-H30-G30),IF(ISERROR(INDEX(Tableau!$B$14:$AL$49,MATCH(E31,Tableau!$AL$14:$AL$49,0),2)),"",INDEX(Tableau!$B$14:$AL$49,MATCH(E31,Tableau!$AL$14:$AL$49,0),2)))</f>
        <v/>
      </c>
      <c r="G31" s="46" t="str">
        <f>IF(ISERROR(INDEX(Tableau!$B$14:$AL$49,MATCH(E31,Tableau!$AL$14:$AL$49,0),5)),"",INDEX(Tableau!$B$14:$AL$49,MATCH(E31,Tableau!$AL$14:$AL$49,0),5))</f>
        <v/>
      </c>
      <c r="H31" s="53" t="str">
        <f>IF(ISERROR(INDEX(Tableau!$B$14:$AL$49,MATCH(E31,Tableau!$AL$14:$AL$49,0),6)),"",INDEX(Tableau!$B$14:$AL$49,MATCH(E31,Tableau!$AL$14:$AL$49,0),6))</f>
        <v/>
      </c>
    </row>
    <row r="32" spans="1:8" ht="17.25">
      <c r="A32" s="52" t="str">
        <f>IF(OR(A31="Repos",A31&lt;Tableau!$H$60),IF(A31="Repos",IF(A31="Repos",A30+1,A31+1),"Repos"),"")</f>
        <v/>
      </c>
      <c r="B32" s="46" t="str">
        <f>IF(A32="Repos",IF(D33-D31-C31&lt;0,"00:00",D33-D31-C31),IF(ISERROR(INDEX(Tableau!$B$14:$AL$49,MATCH(A32,Tableau!$AJ$14:$AJ$49,0),2)),"",INDEX(Tableau!$B$14:$AL$49,MATCH(A32,Tableau!$AJ$14:$AJ$49,0),2)))</f>
        <v/>
      </c>
      <c r="C32" s="46" t="str">
        <f>IF(ISERROR(INDEX(Tableau!$B$14:$AL$49,MATCH(A32,Tableau!$AJ$14:$AJ$49,0),5)),"",INDEX(Tableau!$B$14:$AL$49,MATCH(A32,Tableau!$AJ$14:$AJ$49,0),5))</f>
        <v/>
      </c>
      <c r="D32" s="46" t="str">
        <f>IF(ISERROR(INDEX(Tableau!$B$14:$AL$49,MATCH(A32,Tableau!$AJ$14:$AJ$49,0),6)),"",INDEX(Tableau!$B$14:$AL$49,MATCH(A32,Tableau!$AJ$14:$AJ$49,0),6))</f>
        <v/>
      </c>
      <c r="E32" s="45" t="str">
        <f>IF(OR(E31="Repos",E31&lt;Tableau!$H$61),IF(E31="Repos",IF(E31="Repos",E30+1,E31+1),"Repos"),"")</f>
        <v/>
      </c>
      <c r="F32" s="46" t="str">
        <f>IF(E32="Repos",IF(H33-H31-G31&lt;0,"00:00",H33-H31-G31),IF(ISERROR(INDEX(Tableau!$B$14:$AL$49,MATCH(E32,Tableau!$AL$14:$AL$49,0),2)),"",INDEX(Tableau!$B$14:$AL$49,MATCH(E32,Tableau!$AL$14:$AL$49,0),2)))</f>
        <v/>
      </c>
      <c r="G32" s="46" t="str">
        <f>IF(ISERROR(INDEX(Tableau!$B$14:$AL$49,MATCH(E32,Tableau!$AL$14:$AL$49,0),5)),"",INDEX(Tableau!$B$14:$AL$49,MATCH(E32,Tableau!$AL$14:$AL$49,0),5))</f>
        <v/>
      </c>
      <c r="H32" s="53" t="str">
        <f>IF(ISERROR(INDEX(Tableau!$B$14:$AL$49,MATCH(E32,Tableau!$AL$14:$AL$49,0),6)),"",INDEX(Tableau!$B$14:$AL$49,MATCH(E32,Tableau!$AL$14:$AL$49,0),6))</f>
        <v/>
      </c>
    </row>
    <row r="33" spans="1:8" ht="17.25">
      <c r="A33" s="52" t="str">
        <f>IF(OR(A32="Repos",A32&lt;Tableau!$H$60),IF(A32="Repos",IF(A32="Repos",A31+1,A32+1),"Repos"),"")</f>
        <v/>
      </c>
      <c r="B33" s="46" t="str">
        <f>IF(A33="Repos",IF(D34-D32-C32&lt;0,"00:00",D34-D32-C32),IF(ISERROR(INDEX(Tableau!$B$14:$AL$49,MATCH(A33,Tableau!$AJ$14:$AJ$49,0),2)),"",INDEX(Tableau!$B$14:$AL$49,MATCH(A33,Tableau!$AJ$14:$AJ$49,0),2)))</f>
        <v/>
      </c>
      <c r="C33" s="46" t="str">
        <f>IF(ISERROR(INDEX(Tableau!$B$14:$AL$49,MATCH(A33,Tableau!$AJ$14:$AJ$49,0),5)),"",INDEX(Tableau!$B$14:$AL$49,MATCH(A33,Tableau!$AJ$14:$AJ$49,0),5))</f>
        <v/>
      </c>
      <c r="D33" s="46" t="str">
        <f>IF(ISERROR(INDEX(Tableau!$B$14:$AL$49,MATCH(A33,Tableau!$AJ$14:$AJ$49,0),6)),"",INDEX(Tableau!$B$14:$AL$49,MATCH(A33,Tableau!$AJ$14:$AJ$49,0),6))</f>
        <v/>
      </c>
      <c r="E33" s="45" t="str">
        <f>IF(OR(E32="Repos",E32&lt;Tableau!$H$61),IF(E32="Repos",IF(E32="Repos",E31+1,E32+1),"Repos"),"")</f>
        <v/>
      </c>
      <c r="F33" s="46" t="str">
        <f>IF(E33="Repos",IF(H34-H32-G32&lt;0,"00:00",H34-H32-G32),IF(ISERROR(INDEX(Tableau!$B$14:$AL$49,MATCH(E33,Tableau!$AL$14:$AL$49,0),2)),"",INDEX(Tableau!$B$14:$AL$49,MATCH(E33,Tableau!$AL$14:$AL$49,0),2)))</f>
        <v/>
      </c>
      <c r="G33" s="46" t="str">
        <f>IF(ISERROR(INDEX(Tableau!$B$14:$AL$49,MATCH(E33,Tableau!$AL$14:$AL$49,0),5)),"",INDEX(Tableau!$B$14:$AL$49,MATCH(E33,Tableau!$AL$14:$AL$49,0),5))</f>
        <v/>
      </c>
      <c r="H33" s="53" t="str">
        <f>IF(ISERROR(INDEX(Tableau!$B$14:$AL$49,MATCH(E33,Tableau!$AL$14:$AL$49,0),6)),"",INDEX(Tableau!$B$14:$AL$49,MATCH(E33,Tableau!$AL$14:$AL$49,0),6))</f>
        <v/>
      </c>
    </row>
    <row r="34" spans="1:8" ht="17.25">
      <c r="A34" s="52" t="str">
        <f>IF(OR(A33="Repos",A33&lt;Tableau!$H$60),IF(A33="Repos",IF(A33="Repos",A32+1,A33+1),"Repos"),"")</f>
        <v/>
      </c>
      <c r="B34" s="46" t="str">
        <f>IF(A34="Repos",IF(D35-D33-C33&lt;0,"00:00",D35-D33-C33),IF(ISERROR(INDEX(Tableau!$B$14:$AL$49,MATCH(A34,Tableau!$AJ$14:$AJ$49,0),2)),"",INDEX(Tableau!$B$14:$AL$49,MATCH(A34,Tableau!$AJ$14:$AJ$49,0),2)))</f>
        <v/>
      </c>
      <c r="C34" s="46" t="str">
        <f>IF(ISERROR(INDEX(Tableau!$B$14:$AL$49,MATCH(A34,Tableau!$AJ$14:$AJ$49,0),5)),"",INDEX(Tableau!$B$14:$AL$49,MATCH(A34,Tableau!$AJ$14:$AJ$49,0),5))</f>
        <v/>
      </c>
      <c r="D34" s="46" t="str">
        <f>IF(ISERROR(INDEX(Tableau!$B$14:$AL$49,MATCH(A34,Tableau!$AJ$14:$AJ$49,0),6)),"",INDEX(Tableau!$B$14:$AL$49,MATCH(A34,Tableau!$AJ$14:$AJ$49,0),6))</f>
        <v/>
      </c>
      <c r="E34" s="45" t="str">
        <f>IF(OR(E33="Repos",E33&lt;Tableau!$H$61),IF(E33="Repos",IF(E33="Repos",E32+1,E33+1),"Repos"),"")</f>
        <v/>
      </c>
      <c r="F34" s="46" t="str">
        <f>IF(E34="Repos",IF(H35-H33-G33&lt;0,"00:00",H35-H33-G33),IF(ISERROR(INDEX(Tableau!$B$14:$AL$49,MATCH(E34,Tableau!$AL$14:$AL$49,0),2)),"",INDEX(Tableau!$B$14:$AL$49,MATCH(E34,Tableau!$AL$14:$AL$49,0),2)))</f>
        <v/>
      </c>
      <c r="G34" s="46" t="str">
        <f>IF(ISERROR(INDEX(Tableau!$B$14:$AL$49,MATCH(E34,Tableau!$AL$14:$AL$49,0),5)),"",INDEX(Tableau!$B$14:$AL$49,MATCH(E34,Tableau!$AL$14:$AL$49,0),5))</f>
        <v/>
      </c>
      <c r="H34" s="53" t="str">
        <f>IF(ISERROR(INDEX(Tableau!$B$14:$AL$49,MATCH(E34,Tableau!$AL$14:$AL$49,0),6)),"",INDEX(Tableau!$B$14:$AL$49,MATCH(E34,Tableau!$AL$14:$AL$49,0),6))</f>
        <v/>
      </c>
    </row>
    <row r="35" spans="1:8" ht="17.25">
      <c r="A35" s="52" t="str">
        <f>IF(OR(A34="Repos",A34&lt;Tableau!$H$60),IF(A34="Repos",IF(A34="Repos",A33+1,A34+1),"Repos"),"")</f>
        <v/>
      </c>
      <c r="B35" s="46" t="str">
        <f>IF(A35="Repos",IF(D36-D34-C34&lt;0,"00:00",D36-D34-C34),IF(ISERROR(INDEX(Tableau!$B$14:$AL$49,MATCH(A35,Tableau!$AJ$14:$AJ$49,0),2)),"",INDEX(Tableau!$B$14:$AL$49,MATCH(A35,Tableau!$AJ$14:$AJ$49,0),2)))</f>
        <v/>
      </c>
      <c r="C35" s="46" t="str">
        <f>IF(ISERROR(INDEX(Tableau!$B$14:$AL$49,MATCH(A35,Tableau!$AJ$14:$AJ$49,0),5)),"",INDEX(Tableau!$B$14:$AL$49,MATCH(A35,Tableau!$AJ$14:$AJ$49,0),5))</f>
        <v/>
      </c>
      <c r="D35" s="46" t="str">
        <f>IF(ISERROR(INDEX(Tableau!$B$14:$AL$49,MATCH(A35,Tableau!$AJ$14:$AJ$49,0),6)),"",INDEX(Tableau!$B$14:$AL$49,MATCH(A35,Tableau!$AJ$14:$AJ$49,0),6))</f>
        <v/>
      </c>
      <c r="E35" s="45" t="str">
        <f>IF(OR(E34="Repos",E34&lt;Tableau!$H$61),IF(E34="Repos",IF(E34="Repos",E33+1,E34+1),"Repos"),"")</f>
        <v/>
      </c>
      <c r="F35" s="46" t="str">
        <f>IF(E35="Repos",IF(H36-H34-G34&lt;0,"00:00",H36-H34-G34),IF(ISERROR(INDEX(Tableau!$B$14:$AL$49,MATCH(E35,Tableau!$AL$14:$AL$49,0),2)),"",INDEX(Tableau!$B$14:$AL$49,MATCH(E35,Tableau!$AL$14:$AL$49,0),2)))</f>
        <v/>
      </c>
      <c r="G35" s="46" t="str">
        <f>IF(ISERROR(INDEX(Tableau!$B$14:$AL$49,MATCH(E35,Tableau!$AL$14:$AL$49,0),5)),"",INDEX(Tableau!$B$14:$AL$49,MATCH(E35,Tableau!$AL$14:$AL$49,0),5))</f>
        <v/>
      </c>
      <c r="H35" s="53" t="str">
        <f>IF(ISERROR(INDEX(Tableau!$B$14:$AL$49,MATCH(E35,Tableau!$AL$14:$AL$49,0),6)),"",INDEX(Tableau!$B$14:$AL$49,MATCH(E35,Tableau!$AL$14:$AL$49,0),6))</f>
        <v/>
      </c>
    </row>
    <row r="36" spans="1:8" ht="17.25">
      <c r="A36" s="52" t="str">
        <f>IF(OR(A35="Repos",A35&lt;Tableau!$H$60),IF(A35="Repos",IF(A35="Repos",A34+1,A35+1),"Repos"),"")</f>
        <v/>
      </c>
      <c r="B36" s="46" t="str">
        <f>IF(A36="Repos",IF(D37-D35-C35&lt;0,"00:00",D37-D35-C35),IF(ISERROR(INDEX(Tableau!$B$14:$AL$49,MATCH(A36,Tableau!$AJ$14:$AJ$49,0),2)),"",INDEX(Tableau!$B$14:$AL$49,MATCH(A36,Tableau!$AJ$14:$AJ$49,0),2)))</f>
        <v/>
      </c>
      <c r="C36" s="46" t="str">
        <f>IF(ISERROR(INDEX(Tableau!$B$14:$AL$49,MATCH(A36,Tableau!$AJ$14:$AJ$49,0),5)),"",INDEX(Tableau!$B$14:$AL$49,MATCH(A36,Tableau!$AJ$14:$AJ$49,0),5))</f>
        <v/>
      </c>
      <c r="D36" s="46" t="str">
        <f>IF(ISERROR(INDEX(Tableau!$B$14:$AL$49,MATCH(A36,Tableau!$AJ$14:$AJ$49,0),6)),"",INDEX(Tableau!$B$14:$AL$49,MATCH(A36,Tableau!$AJ$14:$AJ$49,0),6))</f>
        <v/>
      </c>
      <c r="E36" s="45" t="str">
        <f>IF(OR(E35="Repos",E35&lt;Tableau!$H$61),IF(E35="Repos",IF(E35="Repos",E34+1,E35+1),"Repos"),"")</f>
        <v/>
      </c>
      <c r="F36" s="46" t="str">
        <f>IF(E36="Repos",IF(H37-H35-G35&lt;0,"00:00",H37-H35-G35),IF(ISERROR(INDEX(Tableau!$B$14:$AL$49,MATCH(E36,Tableau!$AL$14:$AL$49,0),2)),"",INDEX(Tableau!$B$14:$AL$49,MATCH(E36,Tableau!$AL$14:$AL$49,0),2)))</f>
        <v/>
      </c>
      <c r="G36" s="46" t="str">
        <f>IF(ISERROR(INDEX(Tableau!$B$14:$AL$49,MATCH(E36,Tableau!$AL$14:$AL$49,0),5)),"",INDEX(Tableau!$B$14:$AL$49,MATCH(E36,Tableau!$AL$14:$AL$49,0),5))</f>
        <v/>
      </c>
      <c r="H36" s="53" t="str">
        <f>IF(ISERROR(INDEX(Tableau!$B$14:$AL$49,MATCH(E36,Tableau!$AL$14:$AL$49,0),6)),"",INDEX(Tableau!$B$14:$AL$49,MATCH(E36,Tableau!$AL$14:$AL$49,0),6))</f>
        <v/>
      </c>
    </row>
    <row r="37" spans="1:8" ht="17.25">
      <c r="A37" s="52" t="str">
        <f>IF(OR(A36="Repos",A36&lt;Tableau!$H$60),IF(A36="Repos",IF(A36="Repos",A35+1,A36+1),"Repos"),"")</f>
        <v/>
      </c>
      <c r="B37" s="46" t="str">
        <f>IF(A37="Repos",IF(D38-D36-C36&lt;0,"00:00",D38-D36-C36),IF(ISERROR(INDEX(Tableau!$B$14:$AL$49,MATCH(A37,Tableau!$AJ$14:$AJ$49,0),2)),"",INDEX(Tableau!$B$14:$AL$49,MATCH(A37,Tableau!$AJ$14:$AJ$49,0),2)))</f>
        <v/>
      </c>
      <c r="C37" s="46" t="str">
        <f>IF(ISERROR(INDEX(Tableau!$B$14:$AL$49,MATCH(A37,Tableau!$AJ$14:$AJ$49,0),5)),"",INDEX(Tableau!$B$14:$AL$49,MATCH(A37,Tableau!$AJ$14:$AJ$49,0),5))</f>
        <v/>
      </c>
      <c r="D37" s="46" t="str">
        <f>IF(ISERROR(INDEX(Tableau!$B$14:$AL$49,MATCH(A37,Tableau!$AJ$14:$AJ$49,0),6)),"",INDEX(Tableau!$B$14:$AL$49,MATCH(A37,Tableau!$AJ$14:$AJ$49,0),6))</f>
        <v/>
      </c>
      <c r="E37" s="45" t="str">
        <f>IF(OR(E36="Repos",E36&lt;Tableau!$H$61),IF(E36="Repos",IF(E36="Repos",E35+1,E36+1),"Repos"),"")</f>
        <v/>
      </c>
      <c r="F37" s="46" t="str">
        <f>IF(E37="Repos",IF(H38-H36-G36&lt;0,"00:00",H38-H36-G36),IF(ISERROR(INDEX(Tableau!$B$14:$AL$49,MATCH(E37,Tableau!$AL$14:$AL$49,0),2)),"",INDEX(Tableau!$B$14:$AL$49,MATCH(E37,Tableau!$AL$14:$AL$49,0),2)))</f>
        <v/>
      </c>
      <c r="G37" s="46" t="str">
        <f>IF(ISERROR(INDEX(Tableau!$B$14:$AL$49,MATCH(E37,Tableau!$AL$14:$AL$49,0),5)),"",INDEX(Tableau!$B$14:$AL$49,MATCH(E37,Tableau!$AL$14:$AL$49,0),5))</f>
        <v/>
      </c>
      <c r="H37" s="53" t="str">
        <f>IF(ISERROR(INDEX(Tableau!$B$14:$AL$49,MATCH(E37,Tableau!$AL$14:$AL$49,0),6)),"",INDEX(Tableau!$B$14:$AL$49,MATCH(E37,Tableau!$AL$14:$AL$49,0),6))</f>
        <v/>
      </c>
    </row>
    <row r="38" spans="1:8" ht="17.25">
      <c r="A38" s="52" t="str">
        <f>IF(OR(A37="Repos",A37&lt;Tableau!$H$60),IF(A37="Repos",IF(A37="Repos",A36+1,A37+1),"Repos"),"")</f>
        <v/>
      </c>
      <c r="B38" s="46" t="str">
        <f>IF(A38="Repos",IF(D39-D37-C37&lt;0,"00:00",D39-D37-C37),IF(ISERROR(INDEX(Tableau!$B$14:$AL$49,MATCH(A38,Tableau!$AJ$14:$AJ$49,0),2)),"",INDEX(Tableau!$B$14:$AL$49,MATCH(A38,Tableau!$AJ$14:$AJ$49,0),2)))</f>
        <v/>
      </c>
      <c r="C38" s="46" t="str">
        <f>IF(ISERROR(INDEX(Tableau!$B$14:$AL$49,MATCH(A38,Tableau!$AJ$14:$AJ$49,0),5)),"",INDEX(Tableau!$B$14:$AL$49,MATCH(A38,Tableau!$AJ$14:$AJ$49,0),5))</f>
        <v/>
      </c>
      <c r="D38" s="46" t="str">
        <f>IF(ISERROR(INDEX(Tableau!$B$14:$AL$49,MATCH(A38,Tableau!$AJ$14:$AJ$49,0),6)),"",INDEX(Tableau!$B$14:$AL$49,MATCH(A38,Tableau!$AJ$14:$AJ$49,0),6))</f>
        <v/>
      </c>
      <c r="E38" s="45" t="str">
        <f>IF(OR(E37="Repos",E37&lt;Tableau!$H$61),IF(E37="Repos",IF(E37="Repos",E36+1,E37+1),"Repos"),"")</f>
        <v/>
      </c>
      <c r="F38" s="46" t="str">
        <f>IF(E38="Repos",IF(H39-H37-G37&lt;0,"00:00",H39-H37-G37),IF(ISERROR(INDEX(Tableau!$B$14:$AL$49,MATCH(E38,Tableau!$AL$14:$AL$49,0),2)),"",INDEX(Tableau!$B$14:$AL$49,MATCH(E38,Tableau!$AL$14:$AL$49,0),2)))</f>
        <v/>
      </c>
      <c r="G38" s="46" t="str">
        <f>IF(ISERROR(INDEX(Tableau!$B$14:$AL$49,MATCH(E38,Tableau!$AL$14:$AL$49,0),5)),"",INDEX(Tableau!$B$14:$AL$49,MATCH(E38,Tableau!$AL$14:$AL$49,0),5))</f>
        <v/>
      </c>
      <c r="H38" s="53" t="str">
        <f>IF(ISERROR(INDEX(Tableau!$B$14:$AL$49,MATCH(E38,Tableau!$AL$14:$AL$49,0),6)),"",INDEX(Tableau!$B$14:$AL$49,MATCH(E38,Tableau!$AL$14:$AL$49,0),6))</f>
        <v/>
      </c>
    </row>
    <row r="39" spans="1:8" ht="17.25">
      <c r="A39" s="52" t="str">
        <f>IF(OR(A38="Repos",A38&lt;Tableau!$H$60),IF(A38="Repos",IF(A38="Repos",A37+1,A38+1),"Repos"),"")</f>
        <v/>
      </c>
      <c r="B39" s="46" t="str">
        <f>IF(A39="Repos",IF(D40-D38-C38&lt;0,"00:00",D40-D38-C38),IF(ISERROR(INDEX(Tableau!$B$14:$AL$49,MATCH(A39,Tableau!$AJ$14:$AJ$49,0),2)),"",INDEX(Tableau!$B$14:$AL$49,MATCH(A39,Tableau!$AJ$14:$AJ$49,0),2)))</f>
        <v/>
      </c>
      <c r="C39" s="46" t="str">
        <f>IF(ISERROR(INDEX(Tableau!$B$14:$AL$49,MATCH(A39,Tableau!$AJ$14:$AJ$49,0),5)),"",INDEX(Tableau!$B$14:$AL$49,MATCH(A39,Tableau!$AJ$14:$AJ$49,0),5))</f>
        <v/>
      </c>
      <c r="D39" s="46" t="str">
        <f>IF(ISERROR(INDEX(Tableau!$B$14:$AL$49,MATCH(A39,Tableau!$AJ$14:$AJ$49,0),6)),"",INDEX(Tableau!$B$14:$AL$49,MATCH(A39,Tableau!$AJ$14:$AJ$49,0),6))</f>
        <v/>
      </c>
      <c r="E39" s="45" t="str">
        <f>IF(OR(E38="Repos",E38&lt;Tableau!$H$61),IF(E38="Repos",IF(E38="Repos",E37+1,E38+1),"Repos"),"")</f>
        <v/>
      </c>
      <c r="F39" s="46" t="str">
        <f>IF(E39="Repos",IF(H40-H38-G38&lt;0,"00:00",H40-H38-G38),IF(ISERROR(INDEX(Tableau!$B$14:$AL$49,MATCH(E39,Tableau!$AL$14:$AL$49,0),2)),"",INDEX(Tableau!$B$14:$AL$49,MATCH(E39,Tableau!$AL$14:$AL$49,0),2)))</f>
        <v/>
      </c>
      <c r="G39" s="46" t="str">
        <f>IF(ISERROR(INDEX(Tableau!$B$14:$AL$49,MATCH(E39,Tableau!$AL$14:$AL$49,0),5)),"",INDEX(Tableau!$B$14:$AL$49,MATCH(E39,Tableau!$AL$14:$AL$49,0),5))</f>
        <v/>
      </c>
      <c r="H39" s="53" t="str">
        <f>IF(ISERROR(INDEX(Tableau!$B$14:$AL$49,MATCH(E39,Tableau!$AL$14:$AL$49,0),6)),"",INDEX(Tableau!$B$14:$AL$49,MATCH(E39,Tableau!$AL$14:$AL$49,0),6))</f>
        <v/>
      </c>
    </row>
    <row r="40" spans="1:8" ht="18" thickBot="1">
      <c r="A40" s="54" t="str">
        <f>IF(OR(A39="Repos",A39&lt;Tableau!$H$60),IF(A39="Repos",IF(A39="Repos",A38+1,A39+1),"Repos"),"")</f>
        <v/>
      </c>
      <c r="B40" s="55" t="str">
        <f>IF(A40="Repos",IF(#REF!-D39-C39&lt;0,"00:00",#REF!-D39-C39),IF(ISERROR(INDEX(Tableau!$B$14:$AL$49,MATCH(A40,Tableau!$AJ$14:$AJ$49,0),2)),"",INDEX(Tableau!$B$14:$AL$49,MATCH(A40,Tableau!$AJ$14:$AJ$49,0),2)))</f>
        <v/>
      </c>
      <c r="C40" s="55" t="str">
        <f>IF(ISERROR(INDEX(Tableau!$B$14:$AL$49,MATCH(A40,Tableau!$AJ$14:$AJ$49,0),5)),"",INDEX(Tableau!$B$14:$AL$49,MATCH(A40,Tableau!$AJ$14:$AJ$49,0),5))</f>
        <v/>
      </c>
      <c r="D40" s="55" t="str">
        <f>IF(ISERROR(INDEX(Tableau!$B$14:$AL$49,MATCH(A40,Tableau!$AJ$14:$AJ$49,0),6)),"",INDEX(Tableau!$B$14:$AL$49,MATCH(A40,Tableau!$AJ$14:$AJ$49,0),6))</f>
        <v/>
      </c>
      <c r="E40" s="56" t="str">
        <f>IF(OR(E39="Repos",E39&lt;Tableau!$H$61),IF(E39="Repos",IF(E39="Repos",E38+1,E39+1),"Repos"),"")</f>
        <v/>
      </c>
      <c r="F40" s="55" t="str">
        <f>IF(E40="Repos",IF(#REF!-H39-G39&lt;0,"00:00",#REF!-H39-G39),IF(ISERROR(INDEX(Tableau!$B$14:$AL$49,MATCH(E40,Tableau!$AL$14:$AL$49,0),2)),"",INDEX(Tableau!$B$14:$AL$49,MATCH(E40,Tableau!$AL$14:$AL$49,0),2)))</f>
        <v/>
      </c>
      <c r="G40" s="55" t="str">
        <f>IF(ISERROR(INDEX(Tableau!$B$14:$AL$49,MATCH(E40,Tableau!$AL$14:$AL$49,0),5)),"",INDEX(Tableau!$B$14:$AL$49,MATCH(E40,Tableau!$AL$14:$AL$49,0),5))</f>
        <v/>
      </c>
      <c r="H40" s="57" t="str">
        <f>IF(ISERROR(INDEX(Tableau!$B$14:$AL$49,MATCH(E40,Tableau!$AL$14:$AL$49,0),6)),"",INDEX(Tableau!$B$14:$AL$49,MATCH(E40,Tableau!$AL$14:$AL$49,0),6))</f>
        <v/>
      </c>
    </row>
  </sheetData>
  <sheetProtection password="E584" sheet="1" objects="1" scenarios="1" selectLockedCells="1"/>
  <mergeCells count="4">
    <mergeCell ref="E3:H3"/>
    <mergeCell ref="A1:H2"/>
    <mergeCell ref="A3:D3"/>
    <mergeCell ref="J4:K4"/>
  </mergeCells>
  <conditionalFormatting sqref="H4">
    <cfRule type="expression" dxfId="67" priority="37" stopIfTrue="1">
      <formula>NOT(MOD(ROW(),2))</formula>
    </cfRule>
  </conditionalFormatting>
  <conditionalFormatting sqref="E3">
    <cfRule type="expression" dxfId="66" priority="76" stopIfTrue="1">
      <formula>NOT(MOD(ROW(),2))</formula>
    </cfRule>
  </conditionalFormatting>
  <conditionalFormatting sqref="A3">
    <cfRule type="expression" dxfId="65" priority="75" stopIfTrue="1">
      <formula>NOT(MOD(ROW(),2))</formula>
    </cfRule>
  </conditionalFormatting>
  <conditionalFormatting sqref="A5">
    <cfRule type="expression" dxfId="64" priority="74" stopIfTrue="1">
      <formula>NOT(MOD(ROW(),2))</formula>
    </cfRule>
  </conditionalFormatting>
  <conditionalFormatting sqref="E5">
    <cfRule type="expression" dxfId="63" priority="73" stopIfTrue="1">
      <formula>NOT(MOD(ROW(),2))</formula>
    </cfRule>
  </conditionalFormatting>
  <conditionalFormatting sqref="E6">
    <cfRule type="expression" dxfId="62" priority="72" stopIfTrue="1">
      <formula>NOT(MOD(ROW(),2))</formula>
    </cfRule>
  </conditionalFormatting>
  <conditionalFormatting sqref="A6">
    <cfRule type="expression" dxfId="61" priority="71" stopIfTrue="1">
      <formula>NOT(MOD(ROW(),2))</formula>
    </cfRule>
  </conditionalFormatting>
  <conditionalFormatting sqref="A7:A23">
    <cfRule type="expression" dxfId="60" priority="70" stopIfTrue="1">
      <formula>NOT(MOD(ROW(),2))</formula>
    </cfRule>
  </conditionalFormatting>
  <conditionalFormatting sqref="E7:E23">
    <cfRule type="expression" dxfId="59" priority="69" stopIfTrue="1">
      <formula>NOT(MOD(ROW(),2))</formula>
    </cfRule>
  </conditionalFormatting>
  <conditionalFormatting sqref="C5">
    <cfRule type="expression" dxfId="58" priority="65" stopIfTrue="1">
      <formula>NOT(MOD(ROW(),2))</formula>
    </cfRule>
  </conditionalFormatting>
  <conditionalFormatting sqref="D5">
    <cfRule type="expression" dxfId="57" priority="64" stopIfTrue="1">
      <formula>NOT(MOD(ROW(),2))</formula>
    </cfRule>
  </conditionalFormatting>
  <conditionalFormatting sqref="D5">
    <cfRule type="expression" dxfId="56" priority="63" stopIfTrue="1">
      <formula>NOT(MOD(ROW(),2))</formula>
    </cfRule>
  </conditionalFormatting>
  <conditionalFormatting sqref="D6:D23">
    <cfRule type="expression" dxfId="55" priority="60" stopIfTrue="1">
      <formula>NOT(MOD(ROW(),2))</formula>
    </cfRule>
  </conditionalFormatting>
  <conditionalFormatting sqref="D6:D23">
    <cfRule type="expression" dxfId="54" priority="59" stopIfTrue="1">
      <formula>NOT(MOD(ROW(),2))</formula>
    </cfRule>
  </conditionalFormatting>
  <conditionalFormatting sqref="F5">
    <cfRule type="expression" dxfId="53" priority="58" stopIfTrue="1">
      <formula>NOT(MOD(ROW(),2))</formula>
    </cfRule>
  </conditionalFormatting>
  <conditionalFormatting sqref="F5">
    <cfRule type="expression" dxfId="52" priority="57" stopIfTrue="1">
      <formula>NOT(MOD(ROW(),2))</formula>
    </cfRule>
  </conditionalFormatting>
  <conditionalFormatting sqref="H5">
    <cfRule type="expression" dxfId="51" priority="54" stopIfTrue="1">
      <formula>NOT(MOD(ROW(),2))</formula>
    </cfRule>
  </conditionalFormatting>
  <conditionalFormatting sqref="H5">
    <cfRule type="expression" dxfId="50" priority="53" stopIfTrue="1">
      <formula>NOT(MOD(ROW(),2))</formula>
    </cfRule>
  </conditionalFormatting>
  <conditionalFormatting sqref="H6:H23">
    <cfRule type="expression" dxfId="49" priority="50" stopIfTrue="1">
      <formula>NOT(MOD(ROW(),2))</formula>
    </cfRule>
  </conditionalFormatting>
  <conditionalFormatting sqref="H6:H23">
    <cfRule type="expression" dxfId="48" priority="49" stopIfTrue="1">
      <formula>NOT(MOD(ROW(),2))</formula>
    </cfRule>
  </conditionalFormatting>
  <conditionalFormatting sqref="B5">
    <cfRule type="expression" dxfId="47" priority="68" stopIfTrue="1">
      <formula>NOT(MOD(ROW(),2))</formula>
    </cfRule>
  </conditionalFormatting>
  <conditionalFormatting sqref="B5">
    <cfRule type="expression" dxfId="46" priority="67" stopIfTrue="1">
      <formula>NOT(MOD(ROW(),2))</formula>
    </cfRule>
  </conditionalFormatting>
  <conditionalFormatting sqref="C5">
    <cfRule type="expression" dxfId="45" priority="66" stopIfTrue="1">
      <formula>NOT(MOD(ROW(),2))</formula>
    </cfRule>
  </conditionalFormatting>
  <conditionalFormatting sqref="G5">
    <cfRule type="expression" dxfId="44" priority="55" stopIfTrue="1">
      <formula>NOT(MOD(ROW(),2))</formula>
    </cfRule>
  </conditionalFormatting>
  <conditionalFormatting sqref="G5">
    <cfRule type="expression" dxfId="43" priority="56" stopIfTrue="1">
      <formula>NOT(MOD(ROW(),2))</formula>
    </cfRule>
  </conditionalFormatting>
  <conditionalFormatting sqref="B6:B23">
    <cfRule type="expression" dxfId="42" priority="48" stopIfTrue="1">
      <formula>NOT(MOD(ROW(),2))</formula>
    </cfRule>
  </conditionalFormatting>
  <conditionalFormatting sqref="B6:B23">
    <cfRule type="expression" dxfId="41" priority="47" stopIfTrue="1">
      <formula>NOT(MOD(ROW(),2))</formula>
    </cfRule>
  </conditionalFormatting>
  <conditionalFormatting sqref="F6:F23">
    <cfRule type="expression" dxfId="40" priority="46" stopIfTrue="1">
      <formula>NOT(MOD(ROW(),2))</formula>
    </cfRule>
  </conditionalFormatting>
  <conditionalFormatting sqref="F6:F23">
    <cfRule type="expression" dxfId="39" priority="45" stopIfTrue="1">
      <formula>NOT(MOD(ROW(),2))</formula>
    </cfRule>
  </conditionalFormatting>
  <conditionalFormatting sqref="B4">
    <cfRule type="expression" dxfId="38" priority="44" stopIfTrue="1">
      <formula>NOT(MOD(ROW(),2))</formula>
    </cfRule>
  </conditionalFormatting>
  <conditionalFormatting sqref="A4">
    <cfRule type="expression" dxfId="37" priority="43" stopIfTrue="1">
      <formula>NOT(MOD(ROW(),2))</formula>
    </cfRule>
  </conditionalFormatting>
  <conditionalFormatting sqref="C4">
    <cfRule type="expression" dxfId="36" priority="42" stopIfTrue="1">
      <formula>NOT(MOD(ROW(),2))</formula>
    </cfRule>
  </conditionalFormatting>
  <conditionalFormatting sqref="D4">
    <cfRule type="expression" dxfId="35" priority="41" stopIfTrue="1">
      <formula>NOT(MOD(ROW(),2))</formula>
    </cfRule>
  </conditionalFormatting>
  <conditionalFormatting sqref="E4">
    <cfRule type="expression" dxfId="34" priority="40" stopIfTrue="1">
      <formula>NOT(MOD(ROW(),2))</formula>
    </cfRule>
  </conditionalFormatting>
  <conditionalFormatting sqref="F4">
    <cfRule type="expression" dxfId="33" priority="39" stopIfTrue="1">
      <formula>NOT(MOD(ROW(),2))</formula>
    </cfRule>
  </conditionalFormatting>
  <conditionalFormatting sqref="G4">
    <cfRule type="expression" dxfId="32" priority="38" stopIfTrue="1">
      <formula>NOT(MOD(ROW(),2))</formula>
    </cfRule>
  </conditionalFormatting>
  <conditionalFormatting sqref="C6:C23">
    <cfRule type="expression" dxfId="31" priority="35" stopIfTrue="1">
      <formula>NOT(MOD(ROW(),2))</formula>
    </cfRule>
  </conditionalFormatting>
  <conditionalFormatting sqref="C6:C23">
    <cfRule type="expression" dxfId="30" priority="36" stopIfTrue="1">
      <formula>NOT(MOD(ROW(),2))</formula>
    </cfRule>
  </conditionalFormatting>
  <conditionalFormatting sqref="G6:G23">
    <cfRule type="expression" dxfId="29" priority="33" stopIfTrue="1">
      <formula>NOT(MOD(ROW(),2))</formula>
    </cfRule>
  </conditionalFormatting>
  <conditionalFormatting sqref="G6:G23">
    <cfRule type="expression" dxfId="28" priority="34" stopIfTrue="1">
      <formula>NOT(MOD(ROW(),2))</formula>
    </cfRule>
  </conditionalFormatting>
  <conditionalFormatting sqref="G27:G40">
    <cfRule type="expression" dxfId="27" priority="17" stopIfTrue="1">
      <formula>NOT(MOD(ROW(),2))</formula>
    </cfRule>
  </conditionalFormatting>
  <conditionalFormatting sqref="G27:G40">
    <cfRule type="expression" dxfId="26" priority="18" stopIfTrue="1">
      <formula>NOT(MOD(ROW(),2))</formula>
    </cfRule>
  </conditionalFormatting>
  <conditionalFormatting sqref="A27:A40">
    <cfRule type="expression" dxfId="25" priority="30" stopIfTrue="1">
      <formula>NOT(MOD(ROW(),2))</formula>
    </cfRule>
  </conditionalFormatting>
  <conditionalFormatting sqref="E27:E40">
    <cfRule type="expression" dxfId="24" priority="29" stopIfTrue="1">
      <formula>NOT(MOD(ROW(),2))</formula>
    </cfRule>
  </conditionalFormatting>
  <conditionalFormatting sqref="D27:D40">
    <cfRule type="expression" dxfId="23" priority="28" stopIfTrue="1">
      <formula>NOT(MOD(ROW(),2))</formula>
    </cfRule>
  </conditionalFormatting>
  <conditionalFormatting sqref="D27:D40">
    <cfRule type="expression" dxfId="22" priority="27" stopIfTrue="1">
      <formula>NOT(MOD(ROW(),2))</formula>
    </cfRule>
  </conditionalFormatting>
  <conditionalFormatting sqref="H27:H40">
    <cfRule type="expression" dxfId="21" priority="26" stopIfTrue="1">
      <formula>NOT(MOD(ROW(),2))</formula>
    </cfRule>
  </conditionalFormatting>
  <conditionalFormatting sqref="H27:H40">
    <cfRule type="expression" dxfId="20" priority="25" stopIfTrue="1">
      <formula>NOT(MOD(ROW(),2))</formula>
    </cfRule>
  </conditionalFormatting>
  <conditionalFormatting sqref="B27:B40">
    <cfRule type="expression" dxfId="19" priority="24" stopIfTrue="1">
      <formula>NOT(MOD(ROW(),2))</formula>
    </cfRule>
  </conditionalFormatting>
  <conditionalFormatting sqref="B27:B40">
    <cfRule type="expression" dxfId="18" priority="23" stopIfTrue="1">
      <formula>NOT(MOD(ROW(),2))</formula>
    </cfRule>
  </conditionalFormatting>
  <conditionalFormatting sqref="F27:F40">
    <cfRule type="expression" dxfId="17" priority="22" stopIfTrue="1">
      <formula>NOT(MOD(ROW(),2))</formula>
    </cfRule>
  </conditionalFormatting>
  <conditionalFormatting sqref="F27:F40">
    <cfRule type="expression" dxfId="16" priority="21" stopIfTrue="1">
      <formula>NOT(MOD(ROW(),2))</formula>
    </cfRule>
  </conditionalFormatting>
  <conditionalFormatting sqref="C27:C40">
    <cfRule type="expression" dxfId="15" priority="19" stopIfTrue="1">
      <formula>NOT(MOD(ROW(),2))</formula>
    </cfRule>
  </conditionalFormatting>
  <conditionalFormatting sqref="C27:C40">
    <cfRule type="expression" dxfId="14" priority="20" stopIfTrue="1">
      <formula>NOT(MOD(ROW(),2))</formula>
    </cfRule>
  </conditionalFormatting>
  <conditionalFormatting sqref="G24:G26">
    <cfRule type="expression" dxfId="13" priority="1" stopIfTrue="1">
      <formula>NOT(MOD(ROW(),2))</formula>
    </cfRule>
  </conditionalFormatting>
  <conditionalFormatting sqref="G24:G26">
    <cfRule type="expression" dxfId="12" priority="2" stopIfTrue="1">
      <formula>NOT(MOD(ROW(),2))</formula>
    </cfRule>
  </conditionalFormatting>
  <conditionalFormatting sqref="A24:A26">
    <cfRule type="expression" dxfId="11" priority="14" stopIfTrue="1">
      <formula>NOT(MOD(ROW(),2))</formula>
    </cfRule>
  </conditionalFormatting>
  <conditionalFormatting sqref="E24:E26">
    <cfRule type="expression" dxfId="10" priority="13" stopIfTrue="1">
      <formula>NOT(MOD(ROW(),2))</formula>
    </cfRule>
  </conditionalFormatting>
  <conditionalFormatting sqref="D24:D26">
    <cfRule type="expression" dxfId="9" priority="12" stopIfTrue="1">
      <formula>NOT(MOD(ROW(),2))</formula>
    </cfRule>
  </conditionalFormatting>
  <conditionalFormatting sqref="D24:D26">
    <cfRule type="expression" dxfId="8" priority="11" stopIfTrue="1">
      <formula>NOT(MOD(ROW(),2))</formula>
    </cfRule>
  </conditionalFormatting>
  <conditionalFormatting sqref="H24:H26">
    <cfRule type="expression" dxfId="7" priority="10" stopIfTrue="1">
      <formula>NOT(MOD(ROW(),2))</formula>
    </cfRule>
  </conditionalFormatting>
  <conditionalFormatting sqref="H24:H26">
    <cfRule type="expression" dxfId="6" priority="9" stopIfTrue="1">
      <formula>NOT(MOD(ROW(),2))</formula>
    </cfRule>
  </conditionalFormatting>
  <conditionalFormatting sqref="B24:B26">
    <cfRule type="expression" dxfId="5" priority="8" stopIfTrue="1">
      <formula>NOT(MOD(ROW(),2))</formula>
    </cfRule>
  </conditionalFormatting>
  <conditionalFormatting sqref="B24:B26">
    <cfRule type="expression" dxfId="4" priority="7" stopIfTrue="1">
      <formula>NOT(MOD(ROW(),2))</formula>
    </cfRule>
  </conditionalFormatting>
  <conditionalFormatting sqref="F24:F26">
    <cfRule type="expression" dxfId="3" priority="6" stopIfTrue="1">
      <formula>NOT(MOD(ROW(),2))</formula>
    </cfRule>
  </conditionalFormatting>
  <conditionalFormatting sqref="F24:F26">
    <cfRule type="expression" dxfId="2" priority="5" stopIfTrue="1">
      <formula>NOT(MOD(ROW(),2))</formula>
    </cfRule>
  </conditionalFormatting>
  <conditionalFormatting sqref="C24:C26">
    <cfRule type="expression" dxfId="1" priority="3" stopIfTrue="1">
      <formula>NOT(MOD(ROW(),2))</formula>
    </cfRule>
  </conditionalFormatting>
  <conditionalFormatting sqref="C24:C26">
    <cfRule type="expression" dxfId="0" priority="4" stopIfTrue="1">
      <formula>NOT(MOD(ROW(),2))</formula>
    </cfRule>
  </conditionalFormatting>
  <hyperlinks>
    <hyperlink ref="J4:K4" location="Tableau!A1" display="Retour tableau principal"/>
  </hyperlink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opLeftCell="A7" workbookViewId="0">
      <selection activeCell="B19" sqref="B19"/>
    </sheetView>
  </sheetViews>
  <sheetFormatPr baseColWidth="10" defaultRowHeight="16.5"/>
  <cols>
    <col min="1" max="1" width="139.5" customWidth="1"/>
  </cols>
  <sheetData>
    <row r="1" spans="1:1">
      <c r="A1" s="115" t="s">
        <v>59</v>
      </c>
    </row>
    <row r="2" spans="1:1">
      <c r="A2" s="113"/>
    </row>
    <row r="3" spans="1:1">
      <c r="A3" s="112" t="s">
        <v>65</v>
      </c>
    </row>
    <row r="4" spans="1:1">
      <c r="A4" s="113" t="s">
        <v>60</v>
      </c>
    </row>
    <row r="5" spans="1:1">
      <c r="A5" s="114" t="s">
        <v>61</v>
      </c>
    </row>
    <row r="6" spans="1:1" ht="25.5">
      <c r="A6" s="117" t="s">
        <v>62</v>
      </c>
    </row>
    <row r="7" spans="1:1">
      <c r="A7" s="114" t="s">
        <v>63</v>
      </c>
    </row>
    <row r="8" spans="1:1" ht="25.5">
      <c r="A8" s="117" t="s">
        <v>64</v>
      </c>
    </row>
    <row r="9" spans="1:1" s="131" customFormat="1" ht="30.75" customHeight="1">
      <c r="A9" s="117" t="s">
        <v>53</v>
      </c>
    </row>
    <row r="10" spans="1:1">
      <c r="A10" s="114" t="s">
        <v>70</v>
      </c>
    </row>
    <row r="11" spans="1:1">
      <c r="A11" s="113"/>
    </row>
    <row r="12" spans="1:1" ht="25.5">
      <c r="A12" s="116" t="s">
        <v>54</v>
      </c>
    </row>
    <row r="13" spans="1:1">
      <c r="A13" s="111"/>
    </row>
    <row r="14" spans="1:1" ht="38.25">
      <c r="A14" s="116" t="s">
        <v>55</v>
      </c>
    </row>
    <row r="15" spans="1:1">
      <c r="A15" s="113"/>
    </row>
    <row r="16" spans="1:1">
      <c r="A16" s="113"/>
    </row>
    <row r="17" spans="1:1">
      <c r="A17" s="113"/>
    </row>
    <row r="18" spans="1:1">
      <c r="A18" s="113"/>
    </row>
    <row r="19" spans="1:1">
      <c r="A19" s="113"/>
    </row>
    <row r="20" spans="1:1">
      <c r="A20" s="113"/>
    </row>
    <row r="21" spans="1:1">
      <c r="A21" s="113"/>
    </row>
    <row r="22" spans="1:1">
      <c r="A22" s="113"/>
    </row>
    <row r="23" spans="1:1">
      <c r="A23" s="113"/>
    </row>
    <row r="24" spans="1:1">
      <c r="A24" s="113"/>
    </row>
    <row r="25" spans="1:1">
      <c r="A25" s="113"/>
    </row>
    <row r="26" spans="1:1">
      <c r="A26" s="113"/>
    </row>
    <row r="27" spans="1:1">
      <c r="A27" s="113"/>
    </row>
    <row r="28" spans="1:1">
      <c r="A28" s="113"/>
    </row>
    <row r="29" spans="1:1">
      <c r="A29" s="113"/>
    </row>
    <row r="30" spans="1:1">
      <c r="A30" s="113"/>
    </row>
    <row r="31" spans="1:1">
      <c r="A31" s="113"/>
    </row>
    <row r="32" spans="1:1">
      <c r="A32" s="113"/>
    </row>
    <row r="33" spans="1:1">
      <c r="A33" s="113"/>
    </row>
    <row r="34" spans="1:1">
      <c r="A34" s="113"/>
    </row>
    <row r="35" spans="1:1">
      <c r="A35" s="113"/>
    </row>
    <row r="36" spans="1:1">
      <c r="A36" s="113"/>
    </row>
    <row r="37" spans="1:1">
      <c r="A37" s="113"/>
    </row>
    <row r="38" spans="1:1">
      <c r="A38" s="113"/>
    </row>
    <row r="39" spans="1:1">
      <c r="A39" s="113"/>
    </row>
    <row r="40" spans="1:1">
      <c r="A40" s="112" t="s">
        <v>56</v>
      </c>
    </row>
    <row r="41" spans="1:1">
      <c r="A41" s="113" t="s">
        <v>67</v>
      </c>
    </row>
    <row r="42" spans="1:1" ht="25.5">
      <c r="A42" s="116" t="s">
        <v>57</v>
      </c>
    </row>
    <row r="43" spans="1:1" ht="25.5">
      <c r="A43" s="116" t="s">
        <v>66</v>
      </c>
    </row>
    <row r="44" spans="1:1">
      <c r="A44" s="113" t="s">
        <v>58</v>
      </c>
    </row>
  </sheetData>
  <sheetProtection password="E584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7</vt:i4>
      </vt:variant>
    </vt:vector>
  </HeadingPairs>
  <TitlesOfParts>
    <vt:vector size="13" baseType="lpstr">
      <vt:lpstr>Tableau</vt:lpstr>
      <vt:lpstr>Tour par tour réalisé</vt:lpstr>
      <vt:lpstr>Compétiteurs 1 &amp; 2</vt:lpstr>
      <vt:lpstr>Compétiteurs 3 &amp; 4</vt:lpstr>
      <vt:lpstr>Compétiteurs 5 &amp; 6</vt:lpstr>
      <vt:lpstr>Aide</vt:lpstr>
      <vt:lpstr>Tableau!Impression_des_titres</vt:lpstr>
      <vt:lpstr>Noms</vt:lpstr>
      <vt:lpstr>'Compétiteurs 1 &amp; 2'!Zone_d_impression</vt:lpstr>
      <vt:lpstr>'Compétiteurs 3 &amp; 4'!Zone_d_impression</vt:lpstr>
      <vt:lpstr>'Compétiteurs 5 &amp; 6'!Zone_d_impression</vt:lpstr>
      <vt:lpstr>Tableau!Zone_d_impression</vt:lpstr>
      <vt:lpstr>'Tour par tour réalisé'!Zone_d_impression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BRARD Laurent</cp:lastModifiedBy>
  <cp:lastPrinted>2018-10-08T12:51:05Z</cp:lastPrinted>
  <dcterms:created xsi:type="dcterms:W3CDTF">2016-12-06T15:26:22Z</dcterms:created>
  <dcterms:modified xsi:type="dcterms:W3CDTF">2019-03-03T17:36:27Z</dcterms:modified>
</cp:coreProperties>
</file>