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activeTab="0"/>
  </bookViews>
  <sheets>
    <sheet name="Tableau" sheetId="1" r:id="rId1"/>
  </sheets>
  <definedNames>
    <definedName name="_xlfn.COUNTIFS" hidden="1">#NAME?</definedName>
    <definedName name="_xlfn.IFERROR" hidden="1">#NAME?</definedName>
    <definedName name="Noms">'Tableau'!$B$6:$B$12</definedName>
    <definedName name="_xlnm.Print_Area" localSheetId="0">'Tableau'!$A$1:$U$103</definedName>
  </definedNames>
  <calcPr fullCalcOnLoad="1"/>
</workbook>
</file>

<file path=xl/sharedStrings.xml><?xml version="1.0" encoding="utf-8"?>
<sst xmlns="http://schemas.openxmlformats.org/spreadsheetml/2006/main" count="171" uniqueCount="48">
  <si>
    <t>Nom des coureurs</t>
  </si>
  <si>
    <t>Qui</t>
  </si>
  <si>
    <t>Temps</t>
  </si>
  <si>
    <t>Cumul temps</t>
  </si>
  <si>
    <t>Vitesse VTT Km/h</t>
  </si>
  <si>
    <t>Km</t>
  </si>
  <si>
    <t>Km cumulés</t>
  </si>
  <si>
    <t>Nombre tours</t>
  </si>
  <si>
    <t>Horaire départ</t>
  </si>
  <si>
    <t>Bloc</t>
  </si>
  <si>
    <t>Nb tours</t>
  </si>
  <si>
    <t>cap</t>
  </si>
  <si>
    <t>VTT</t>
  </si>
  <si>
    <t>Km/bloc</t>
  </si>
  <si>
    <t>Nb Km parcourus cap</t>
  </si>
  <si>
    <t>Nb Km parcourus VTT</t>
  </si>
  <si>
    <t>Total</t>
  </si>
  <si>
    <t>Vitesse Km/h</t>
  </si>
  <si>
    <t>Distance cap</t>
  </si>
  <si>
    <t>Distance VTT</t>
  </si>
  <si>
    <t>Composition équipe</t>
  </si>
  <si>
    <t>Convertisseur mn/1000 m en Km/h</t>
  </si>
  <si>
    <t>RECAPITULATIF GLOBAL</t>
  </si>
  <si>
    <t>N° Bloc</t>
  </si>
  <si>
    <t>Relais N°</t>
  </si>
  <si>
    <t>Départ</t>
  </si>
  <si>
    <t>Horaire début</t>
  </si>
  <si>
    <t>RECAPITULATIF PAR CONCURRENT</t>
  </si>
  <si>
    <t>&gt;0</t>
  </si>
  <si>
    <t>http://endurathlon.fr/index.php/parcours-2</t>
  </si>
  <si>
    <t>Bloc/temps rep</t>
  </si>
  <si>
    <t>Temps hh:mn</t>
  </si>
  <si>
    <t>Temps/1000m
mn          sec</t>
  </si>
  <si>
    <t>Profil parcours course à pied, 37 m de dénivelé par tour ou 148 m pour le bloc de 4 tours</t>
  </si>
  <si>
    <t xml:space="preserve">Profil parcours VTT, 103 m de dénivelé par tour ou 412 m pour le bloc de 4 tours  </t>
  </si>
  <si>
    <t>AIDE</t>
  </si>
  <si>
    <t xml:space="preserve">3) Remplir les vitesses estimées en VTT exprimées en Km/h pour chacun des concurrents  dans le colonne "Vitesse VTT km/h". </t>
  </si>
  <si>
    <t>Vitesse cap Km/h</t>
  </si>
  <si>
    <t>1) Remplir le nom des coureurs de l'équipe dans la colonne "Nom des coureurs".</t>
  </si>
  <si>
    <t xml:space="preserve">2) Remplir les vitesses estimées en cap exprimées en Km/h pour chacun des concurrents dans le colonne "Vitesse cap km/h". </t>
  </si>
  <si>
    <t xml:space="preserve">4) Sélectionner les coureurs pour chacun des blocs dans la colonne "Qui" à l'aide de la liste déroulante. </t>
  </si>
  <si>
    <t>5) Pour vider la cellule, cliquer sur  la zone blanche en dessous des noms des coureurs.</t>
  </si>
  <si>
    <t>6) Pour  modifier une cellule autorisée, double cliquer dessus ou, pour supprimer la valeur, appuyer sur "Suppr"</t>
  </si>
  <si>
    <t xml:space="preserve">    Si vous connaissez votre temps pour 1000 m, utilisez la calculette pour convertir ce temps en Km/h.</t>
  </si>
  <si>
    <t>Nb blocs courus cap</t>
  </si>
  <si>
    <t>Nb blocs courus VTT</t>
  </si>
  <si>
    <t>Total blocs courus</t>
  </si>
  <si>
    <t>TABLEAU DE MARCHE ENDURATHLON St DENIS DE GASTINES 21-22 Juillet 2018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</si>
</sst>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h:mm;@"/>
    <numFmt numFmtId="173" formatCode="[h]:mm:ss;@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0.0"/>
  </numFmts>
  <fonts count="96">
    <font>
      <sz val="11"/>
      <color theme="1"/>
      <name val="Century Gothic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9"/>
      <name val="Calibri"/>
      <family val="2"/>
    </font>
    <font>
      <sz val="11"/>
      <color indexed="8"/>
      <name val="Century Gothic"/>
      <family val="2"/>
    </font>
    <font>
      <sz val="11"/>
      <color indexed="9"/>
      <name val="Century Gothic"/>
      <family val="2"/>
    </font>
    <font>
      <sz val="11"/>
      <color indexed="10"/>
      <name val="Century Gothic"/>
      <family val="2"/>
    </font>
    <font>
      <b/>
      <sz val="11"/>
      <color indexed="52"/>
      <name val="Century Gothic"/>
      <family val="2"/>
    </font>
    <font>
      <sz val="11"/>
      <color indexed="52"/>
      <name val="Century Gothic"/>
      <family val="2"/>
    </font>
    <font>
      <sz val="11"/>
      <color indexed="62"/>
      <name val="Century Gothic"/>
      <family val="2"/>
    </font>
    <font>
      <sz val="11"/>
      <color indexed="14"/>
      <name val="Century Gothic"/>
      <family val="2"/>
    </font>
    <font>
      <u val="single"/>
      <sz val="11"/>
      <color indexed="10"/>
      <name val="Century Gothic"/>
      <family val="2"/>
    </font>
    <font>
      <u val="single"/>
      <sz val="11"/>
      <color indexed="53"/>
      <name val="Century Gothic"/>
      <family val="2"/>
    </font>
    <font>
      <sz val="11"/>
      <color indexed="60"/>
      <name val="Century Gothic"/>
      <family val="2"/>
    </font>
    <font>
      <sz val="11"/>
      <color indexed="17"/>
      <name val="Century Gothic"/>
      <family val="2"/>
    </font>
    <font>
      <b/>
      <sz val="11"/>
      <color indexed="63"/>
      <name val="Century Gothic"/>
      <family val="2"/>
    </font>
    <font>
      <i/>
      <sz val="11"/>
      <color indexed="23"/>
      <name val="Century Gothic"/>
      <family val="2"/>
    </font>
    <font>
      <sz val="18"/>
      <color indexed="63"/>
      <name val="Century Gothic"/>
      <family val="2"/>
    </font>
    <font>
      <b/>
      <sz val="15"/>
      <color indexed="63"/>
      <name val="Century Gothic"/>
      <family val="2"/>
    </font>
    <font>
      <b/>
      <sz val="13"/>
      <color indexed="63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name val="Century Gothic"/>
      <family val="2"/>
    </font>
    <font>
      <sz val="11"/>
      <color indexed="9"/>
      <name val="Arial1"/>
      <family val="0"/>
    </font>
    <font>
      <b/>
      <u val="single"/>
      <sz val="11"/>
      <color indexed="8"/>
      <name val="Century Gothic"/>
      <family val="2"/>
    </font>
    <font>
      <b/>
      <sz val="14"/>
      <color indexed="9"/>
      <name val="Century Gothic (Corps)"/>
      <family val="0"/>
    </font>
    <font>
      <sz val="14"/>
      <color indexed="9"/>
      <name val="Century Gothic (Corps)"/>
      <family val="0"/>
    </font>
    <font>
      <b/>
      <sz val="12"/>
      <color indexed="63"/>
      <name val="Century Gothic"/>
      <family val="2"/>
    </font>
    <font>
      <sz val="12"/>
      <color indexed="63"/>
      <name val="Franklin Gothic Medium Cond"/>
      <family val="2"/>
    </font>
    <font>
      <sz val="12"/>
      <color indexed="63"/>
      <name val="Myriad Web Pro Condensed"/>
      <family val="2"/>
    </font>
    <font>
      <sz val="12"/>
      <color indexed="63"/>
      <name val="Century Gothic"/>
      <family val="2"/>
    </font>
    <font>
      <sz val="12"/>
      <color indexed="63"/>
      <name val="Century Gothic (Corps)"/>
      <family val="0"/>
    </font>
    <font>
      <sz val="12"/>
      <color indexed="8"/>
      <name val="Century Gothic"/>
      <family val="2"/>
    </font>
    <font>
      <sz val="10"/>
      <color indexed="63"/>
      <name val="Century Gothic"/>
      <family val="2"/>
    </font>
    <font>
      <sz val="10"/>
      <color indexed="8"/>
      <name val="Century Gothic"/>
      <family val="2"/>
    </font>
    <font>
      <sz val="14"/>
      <color indexed="9"/>
      <name val="Century Gothic"/>
      <family val="2"/>
    </font>
    <font>
      <b/>
      <sz val="24"/>
      <color indexed="9"/>
      <name val="Century Gothic"/>
      <family val="2"/>
    </font>
    <font>
      <b/>
      <u val="single"/>
      <sz val="16"/>
      <color indexed="63"/>
      <name val="Century Gothic"/>
      <family val="2"/>
    </font>
    <font>
      <b/>
      <u val="single"/>
      <sz val="14"/>
      <color indexed="8"/>
      <name val="Century Gothic"/>
      <family val="2"/>
    </font>
    <font>
      <b/>
      <u val="single"/>
      <sz val="11"/>
      <name val="Century Gothic"/>
      <family val="2"/>
    </font>
    <font>
      <sz val="14"/>
      <color indexed="63"/>
      <name val="Calibri"/>
      <family val="2"/>
    </font>
    <font>
      <sz val="14"/>
      <color indexed="63"/>
      <name val="Century Gothic"/>
      <family val="2"/>
    </font>
    <font>
      <b/>
      <u val="single"/>
      <sz val="24"/>
      <color indexed="9"/>
      <name val="Century Gothic"/>
      <family val="0"/>
    </font>
    <font>
      <sz val="10.5"/>
      <color indexed="63"/>
      <name val="Century Gothic"/>
      <family val="0"/>
    </font>
    <font>
      <sz val="11"/>
      <color theme="0"/>
      <name val="Century Gothic"/>
      <family val="2"/>
    </font>
    <font>
      <sz val="11"/>
      <color rgb="FFFF0000"/>
      <name val="Century Gothic"/>
      <family val="2"/>
    </font>
    <font>
      <b/>
      <sz val="11"/>
      <color rgb="FFFA7D00"/>
      <name val="Century Gothic"/>
      <family val="2"/>
    </font>
    <font>
      <sz val="11"/>
      <color rgb="FFFA7D00"/>
      <name val="Century Gothic"/>
      <family val="2"/>
    </font>
    <font>
      <sz val="11"/>
      <color rgb="FF3F3F76"/>
      <name val="Century Gothic"/>
      <family val="2"/>
    </font>
    <font>
      <sz val="11"/>
      <color rgb="FF9C0006"/>
      <name val="Century Gothic"/>
      <family val="2"/>
    </font>
    <font>
      <u val="single"/>
      <sz val="11"/>
      <color theme="10"/>
      <name val="Century Gothic"/>
      <family val="2"/>
    </font>
    <font>
      <u val="single"/>
      <sz val="11"/>
      <color theme="11"/>
      <name val="Century Gothic"/>
      <family val="2"/>
    </font>
    <font>
      <sz val="11"/>
      <color rgb="FF9C6500"/>
      <name val="Century Gothic"/>
      <family val="2"/>
    </font>
    <font>
      <sz val="11"/>
      <color rgb="FF006100"/>
      <name val="Century Gothic"/>
      <family val="2"/>
    </font>
    <font>
      <b/>
      <sz val="11"/>
      <color rgb="FF3F3F3F"/>
      <name val="Century Gothic"/>
      <family val="2"/>
    </font>
    <font>
      <i/>
      <sz val="11"/>
      <color rgb="FF7F7F7F"/>
      <name val="Century Gothic"/>
      <family val="2"/>
    </font>
    <font>
      <sz val="18"/>
      <color theme="3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0"/>
      <name val="Arial1"/>
      <family val="0"/>
    </font>
    <font>
      <b/>
      <u val="single"/>
      <sz val="11"/>
      <color theme="1"/>
      <name val="Century Gothic"/>
      <family val="2"/>
    </font>
    <font>
      <b/>
      <sz val="14"/>
      <color theme="0"/>
      <name val="Century Gothic (Corps)"/>
      <family val="0"/>
    </font>
    <font>
      <sz val="14"/>
      <color theme="0"/>
      <name val="Century Gothic (Corps)"/>
      <family val="0"/>
    </font>
    <font>
      <b/>
      <sz val="12"/>
      <color rgb="FF28314E"/>
      <name val="Century Gothic"/>
      <family val="2"/>
    </font>
    <font>
      <sz val="12"/>
      <color rgb="FF28314E"/>
      <name val="Franklin Gothic Medium Cond"/>
      <family val="2"/>
    </font>
    <font>
      <sz val="12"/>
      <color rgb="FF28314E"/>
      <name val="Myriad Web Pro Condensed"/>
      <family val="2"/>
    </font>
    <font>
      <sz val="12"/>
      <color rgb="FF28314E"/>
      <name val="Century Gothic"/>
      <family val="2"/>
    </font>
    <font>
      <sz val="12"/>
      <color rgb="FF28314E"/>
      <name val="Century Gothic (Corps)"/>
      <family val="0"/>
    </font>
    <font>
      <sz val="12"/>
      <color theme="1"/>
      <name val="Century Gothic"/>
      <family val="2"/>
    </font>
    <font>
      <sz val="10"/>
      <color rgb="FF28314E"/>
      <name val="Century Gothic"/>
      <family val="2"/>
    </font>
    <font>
      <sz val="10"/>
      <color theme="1"/>
      <name val="Century Gothic"/>
      <family val="2"/>
    </font>
    <font>
      <u val="single"/>
      <sz val="11"/>
      <color rgb="FFFF0000"/>
      <name val="Century Gothic"/>
      <family val="2"/>
    </font>
    <font>
      <sz val="14"/>
      <color rgb="FF28314E"/>
      <name val="Calibri"/>
      <family val="2"/>
    </font>
    <font>
      <sz val="14"/>
      <color rgb="FF28314E"/>
      <name val="Century Gothic"/>
      <family val="2"/>
    </font>
    <font>
      <b/>
      <sz val="24"/>
      <color theme="0"/>
      <name val="Century Gothic"/>
      <family val="2"/>
    </font>
    <font>
      <b/>
      <u val="single"/>
      <sz val="16"/>
      <color rgb="FF28314E"/>
      <name val="Century Gothic"/>
      <family val="2"/>
    </font>
    <font>
      <b/>
      <u val="single"/>
      <sz val="14"/>
      <color theme="1"/>
      <name val="Century Gothic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68C0B9"/>
        <bgColor indexed="64"/>
      </patternFill>
    </fill>
    <fill>
      <patternFill patternType="solid">
        <fgColor rgb="FF28314E"/>
        <bgColor indexed="64"/>
      </patternFill>
    </fill>
    <fill>
      <patternFill patternType="solid">
        <fgColor rgb="FFDDDA1A"/>
        <bgColor indexed="64"/>
      </patternFill>
    </fill>
    <fill>
      <patternFill patternType="solid">
        <fgColor rgb="FF28314E"/>
        <bgColor indexed="64"/>
      </patternFill>
    </fill>
    <fill>
      <patternFill patternType="solid">
        <fgColor rgb="FFC00D6B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A1A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ck">
        <color rgb="FF28314E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rgb="FF28314E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28314E"/>
      </left>
      <right style="medium"/>
      <top style="thin">
        <color rgb="FF28314E"/>
      </top>
      <bottom style="thin">
        <color rgb="FF28314E"/>
      </bottom>
    </border>
    <border>
      <left style="thin">
        <color rgb="FF28314E"/>
      </left>
      <right style="medium"/>
      <top style="thin">
        <color rgb="FF28314E"/>
      </top>
      <bottom style="medium"/>
    </border>
    <border>
      <left style="medium"/>
      <right style="thin">
        <color rgb="FF28314E"/>
      </right>
      <top style="thin">
        <color rgb="FF28314E"/>
      </top>
      <bottom style="thin">
        <color rgb="FF28314E"/>
      </bottom>
    </border>
    <border>
      <left style="thin">
        <color rgb="FF28314E"/>
      </left>
      <right style="thin">
        <color rgb="FF28314E"/>
      </right>
      <top style="thin">
        <color rgb="FF28314E"/>
      </top>
      <bottom style="thin">
        <color rgb="FF28314E"/>
      </bottom>
    </border>
    <border>
      <left style="medium"/>
      <right style="thin">
        <color rgb="FF28314E"/>
      </right>
      <top style="thin">
        <color rgb="FF28314E"/>
      </top>
      <bottom style="medium"/>
    </border>
    <border>
      <left style="thin">
        <color rgb="FF28314E"/>
      </left>
      <right style="thin">
        <color rgb="FF28314E"/>
      </right>
      <top style="thin">
        <color rgb="FF28314E"/>
      </top>
      <bottom style="medium"/>
    </border>
    <border>
      <left style="thin">
        <color rgb="FF3F3F3F"/>
      </left>
      <right style="medium"/>
      <top style="medium"/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rgb="FFCC0066"/>
      </right>
      <top style="medium"/>
      <bottom style="thin">
        <color rgb="FFCC0066"/>
      </bottom>
    </border>
    <border>
      <left style="thin">
        <color rgb="FFCC0066"/>
      </left>
      <right style="thin">
        <color rgb="FFCC0066"/>
      </right>
      <top style="medium"/>
      <bottom style="thin">
        <color rgb="FFCC0066"/>
      </bottom>
    </border>
    <border>
      <left style="thin">
        <color rgb="FFCC0066"/>
      </left>
      <right style="medium"/>
      <top style="medium"/>
      <bottom style="thin">
        <color rgb="FFCC0066"/>
      </bottom>
    </border>
    <border>
      <left style="medium"/>
      <right style="thin">
        <color rgb="FFCC0066"/>
      </right>
      <top style="thin">
        <color rgb="FFCC0066"/>
      </top>
      <bottom style="medium"/>
    </border>
    <border>
      <left style="thin">
        <color rgb="FFCC0066"/>
      </left>
      <right style="thin">
        <color rgb="FFCC0066"/>
      </right>
      <top style="thin">
        <color rgb="FFCC0066"/>
      </top>
      <bottom style="medium"/>
    </border>
    <border>
      <left style="thin">
        <color rgb="FFCC0066"/>
      </left>
      <right style="medium"/>
      <top style="thin">
        <color rgb="FFCC0066"/>
      </top>
      <bottom style="medium"/>
    </border>
    <border>
      <left style="thick">
        <color rgb="FF28314E"/>
      </left>
      <right>
        <color indexed="63"/>
      </right>
      <top style="thick">
        <color rgb="FF28314E"/>
      </top>
      <bottom>
        <color indexed="63"/>
      </bottom>
    </border>
    <border>
      <left>
        <color indexed="63"/>
      </left>
      <right>
        <color indexed="63"/>
      </right>
      <top style="thick">
        <color rgb="FF28314E"/>
      </top>
      <bottom>
        <color indexed="63"/>
      </bottom>
    </border>
    <border>
      <left>
        <color indexed="63"/>
      </left>
      <right style="thick">
        <color rgb="FF28314E"/>
      </right>
      <top style="thick">
        <color rgb="FF28314E"/>
      </top>
      <bottom>
        <color indexed="63"/>
      </bottom>
    </border>
    <border>
      <left style="medium"/>
      <right style="thin">
        <color rgb="FF3F3F3F"/>
      </right>
      <top style="medium"/>
      <bottom style="thin">
        <color rgb="FF3F3F3F"/>
      </bottom>
    </border>
    <border>
      <left style="thin">
        <color rgb="FF3F3F3F"/>
      </left>
      <right style="thin">
        <color rgb="FF3F3F3F"/>
      </right>
      <top style="medium"/>
      <bottom style="thin">
        <color rgb="FF3F3F3F"/>
      </bottom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0" fillId="24" borderId="0" applyNumberFormat="0" applyBorder="0" applyAlignment="0" applyProtection="0"/>
    <xf numFmtId="0" fontId="3" fillId="25" borderId="0" applyNumberFormat="0" applyBorder="0" applyAlignment="0" applyProtection="0"/>
    <xf numFmtId="0" fontId="60" fillId="26" borderId="0" applyNumberFormat="0" applyBorder="0" applyAlignment="0" applyProtection="0"/>
    <xf numFmtId="0" fontId="3" fillId="17" borderId="0" applyNumberFormat="0" applyBorder="0" applyAlignment="0" applyProtection="0"/>
    <xf numFmtId="0" fontId="60" fillId="27" borderId="0" applyNumberFormat="0" applyBorder="0" applyAlignment="0" applyProtection="0"/>
    <xf numFmtId="0" fontId="3" fillId="19" borderId="0" applyNumberFormat="0" applyBorder="0" applyAlignment="0" applyProtection="0"/>
    <xf numFmtId="0" fontId="60" fillId="28" borderId="0" applyNumberFormat="0" applyBorder="0" applyAlignment="0" applyProtection="0"/>
    <xf numFmtId="0" fontId="3" fillId="29" borderId="0" applyNumberFormat="0" applyBorder="0" applyAlignment="0" applyProtection="0"/>
    <xf numFmtId="0" fontId="60" fillId="30" borderId="0" applyNumberFormat="0" applyBorder="0" applyAlignment="0" applyProtection="0"/>
    <xf numFmtId="0" fontId="3" fillId="31" borderId="0" applyNumberFormat="0" applyBorder="0" applyAlignment="0" applyProtection="0"/>
    <xf numFmtId="0" fontId="60" fillId="32" borderId="0" applyNumberFormat="0" applyBorder="0" applyAlignment="0" applyProtection="0"/>
    <xf numFmtId="0" fontId="3" fillId="33" borderId="0" applyNumberFormat="0" applyBorder="0" applyAlignment="0" applyProtection="0"/>
    <xf numFmtId="0" fontId="60" fillId="34" borderId="0" applyNumberFormat="0" applyBorder="0" applyAlignment="0" applyProtection="0"/>
    <xf numFmtId="0" fontId="3" fillId="35" borderId="0" applyNumberFormat="0" applyBorder="0" applyAlignment="0" applyProtection="0"/>
    <xf numFmtId="0" fontId="60" fillId="36" borderId="0" applyNumberFormat="0" applyBorder="0" applyAlignment="0" applyProtection="0"/>
    <xf numFmtId="0" fontId="3" fillId="37" borderId="0" applyNumberFormat="0" applyBorder="0" applyAlignment="0" applyProtection="0"/>
    <xf numFmtId="0" fontId="60" fillId="38" borderId="0" applyNumberFormat="0" applyBorder="0" applyAlignment="0" applyProtection="0"/>
    <xf numFmtId="0" fontId="3" fillId="39" borderId="0" applyNumberFormat="0" applyBorder="0" applyAlignment="0" applyProtection="0"/>
    <xf numFmtId="0" fontId="60" fillId="40" borderId="0" applyNumberFormat="0" applyBorder="0" applyAlignment="0" applyProtection="0"/>
    <xf numFmtId="0" fontId="3" fillId="29" borderId="0" applyNumberFormat="0" applyBorder="0" applyAlignment="0" applyProtection="0"/>
    <xf numFmtId="0" fontId="60" fillId="41" borderId="0" applyNumberFormat="0" applyBorder="0" applyAlignment="0" applyProtection="0"/>
    <xf numFmtId="0" fontId="3" fillId="31" borderId="0" applyNumberFormat="0" applyBorder="0" applyAlignment="0" applyProtection="0"/>
    <xf numFmtId="0" fontId="60" fillId="42" borderId="0" applyNumberFormat="0" applyBorder="0" applyAlignment="0" applyProtection="0"/>
    <xf numFmtId="0" fontId="3" fillId="43" borderId="0" applyNumberFormat="0" applyBorder="0" applyAlignment="0" applyProtection="0"/>
    <xf numFmtId="0" fontId="6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44" borderId="1" applyNumberFormat="0" applyAlignment="0" applyProtection="0"/>
    <xf numFmtId="0" fontId="5" fillId="45" borderId="2" applyNumberFormat="0" applyAlignment="0" applyProtection="0"/>
    <xf numFmtId="0" fontId="63" fillId="0" borderId="3" applyNumberFormat="0" applyFill="0" applyAlignment="0" applyProtection="0"/>
    <xf numFmtId="0" fontId="6" fillId="0" borderId="4" applyNumberFormat="0" applyFill="0" applyAlignment="0" applyProtection="0"/>
    <xf numFmtId="0" fontId="0" fillId="46" borderId="5" applyNumberFormat="0" applyFont="0" applyAlignment="0" applyProtection="0"/>
    <xf numFmtId="0" fontId="2" fillId="47" borderId="6" applyNumberFormat="0" applyFont="0" applyAlignment="0" applyProtection="0"/>
    <xf numFmtId="0" fontId="64" fillId="48" borderId="1" applyNumberFormat="0" applyAlignment="0" applyProtection="0"/>
    <xf numFmtId="0" fontId="7" fillId="13" borderId="2" applyNumberFormat="0" applyAlignment="0" applyProtection="0"/>
    <xf numFmtId="0" fontId="65" fillId="49" borderId="0" applyNumberFormat="0" applyBorder="0" applyAlignment="0" applyProtection="0"/>
    <xf numFmtId="0" fontId="8" fillId="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50" borderId="0" applyNumberFormat="0" applyBorder="0" applyAlignment="0" applyProtection="0"/>
    <xf numFmtId="0" fontId="9" fillId="51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69" fillId="52" borderId="0" applyNumberFormat="0" applyBorder="0" applyAlignment="0" applyProtection="0"/>
    <xf numFmtId="0" fontId="10" fillId="7" borderId="0" applyNumberFormat="0" applyBorder="0" applyAlignment="0" applyProtection="0"/>
    <xf numFmtId="0" fontId="70" fillId="44" borderId="7" applyNumberFormat="0" applyAlignment="0" applyProtection="0"/>
    <xf numFmtId="0" fontId="11" fillId="45" borderId="8" applyNumberFormat="0" applyAlignment="0" applyProtection="0"/>
    <xf numFmtId="0" fontId="7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14" fillId="0" borderId="10" applyNumberFormat="0" applyFill="0" applyAlignment="0" applyProtection="0"/>
    <xf numFmtId="0" fontId="74" fillId="0" borderId="11" applyNumberFormat="0" applyFill="0" applyAlignment="0" applyProtection="0"/>
    <xf numFmtId="0" fontId="15" fillId="0" borderId="12" applyNumberFormat="0" applyFill="0" applyAlignment="0" applyProtection="0"/>
    <xf numFmtId="0" fontId="75" fillId="0" borderId="13" applyNumberFormat="0" applyFill="0" applyAlignment="0" applyProtection="0"/>
    <xf numFmtId="0" fontId="16" fillId="0" borderId="14" applyNumberFormat="0" applyFill="0" applyAlignment="0" applyProtection="0"/>
    <xf numFmtId="0" fontId="7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6" fillId="0" borderId="15" applyNumberFormat="0" applyFill="0" applyAlignment="0" applyProtection="0"/>
    <xf numFmtId="0" fontId="17" fillId="0" borderId="16" applyNumberFormat="0" applyFill="0" applyAlignment="0" applyProtection="0"/>
    <xf numFmtId="0" fontId="77" fillId="53" borderId="17" applyNumberFormat="0" applyAlignment="0" applyProtection="0"/>
    <xf numFmtId="0" fontId="18" fillId="54" borderId="18" applyNumberFormat="0" applyAlignment="0" applyProtection="0"/>
  </cellStyleXfs>
  <cellXfs count="15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8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 readingOrder="1"/>
    </xf>
    <xf numFmtId="0" fontId="0" fillId="0" borderId="0" xfId="0" applyFont="1" applyAlignment="1">
      <alignment horizontal="center" vertical="center" wrapText="1" readingOrder="1"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center" vertical="center"/>
    </xf>
    <xf numFmtId="0" fontId="78" fillId="0" borderId="0" xfId="0" applyFont="1" applyAlignment="1">
      <alignment/>
    </xf>
    <xf numFmtId="0" fontId="60" fillId="0" borderId="0" xfId="0" applyFont="1" applyAlignment="1" quotePrefix="1">
      <alignment horizontal="center"/>
    </xf>
    <xf numFmtId="0" fontId="79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38" fillId="0" borderId="19" xfId="0" applyFont="1" applyBorder="1" applyAlignment="1">
      <alignment/>
    </xf>
    <xf numFmtId="0" fontId="0" fillId="55" borderId="0" xfId="0" applyFill="1" applyAlignment="1">
      <alignment/>
    </xf>
    <xf numFmtId="0" fontId="79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8" fillId="0" borderId="24" xfId="0" applyNumberFormat="1" applyFont="1" applyBorder="1" applyAlignment="1" applyProtection="1">
      <alignment horizontal="center"/>
      <protection locked="0"/>
    </xf>
    <xf numFmtId="0" fontId="38" fillId="55" borderId="25" xfId="0" applyNumberFormat="1" applyFont="1" applyFill="1" applyBorder="1" applyAlignment="1" applyProtection="1">
      <alignment horizontal="left"/>
      <protection locked="0"/>
    </xf>
    <xf numFmtId="0" fontId="38" fillId="55" borderId="26" xfId="0" applyNumberFormat="1" applyFont="1" applyFill="1" applyBorder="1" applyAlignment="1" applyProtection="1">
      <alignment horizontal="center"/>
      <protection locked="0"/>
    </xf>
    <xf numFmtId="0" fontId="38" fillId="55" borderId="27" xfId="0" applyNumberFormat="1" applyFont="1" applyFill="1" applyBorder="1" applyAlignment="1" applyProtection="1">
      <alignment horizontal="center"/>
      <protection locked="0"/>
    </xf>
    <xf numFmtId="0" fontId="38" fillId="0" borderId="28" xfId="0" applyNumberFormat="1" applyFont="1" applyBorder="1" applyAlignment="1" applyProtection="1">
      <alignment horizontal="left"/>
      <protection locked="0"/>
    </xf>
    <xf numFmtId="0" fontId="38" fillId="0" borderId="29" xfId="0" applyNumberFormat="1" applyFont="1" applyBorder="1" applyAlignment="1" applyProtection="1">
      <alignment horizontal="center"/>
      <protection locked="0"/>
    </xf>
    <xf numFmtId="0" fontId="38" fillId="0" borderId="30" xfId="0" applyNumberFormat="1" applyFont="1" applyBorder="1" applyAlignment="1" applyProtection="1">
      <alignment horizontal="left"/>
      <protection locked="0"/>
    </xf>
    <xf numFmtId="0" fontId="38" fillId="0" borderId="31" xfId="0" applyNumberFormat="1" applyFont="1" applyBorder="1" applyAlignment="1" applyProtection="1">
      <alignment horizontal="center"/>
      <protection locked="0"/>
    </xf>
    <xf numFmtId="0" fontId="38" fillId="0" borderId="32" xfId="0" applyNumberFormat="1" applyFont="1" applyBorder="1" applyAlignment="1" applyProtection="1">
      <alignment horizontal="center"/>
      <protection locked="0"/>
    </xf>
    <xf numFmtId="0" fontId="80" fillId="56" borderId="23" xfId="0" applyFont="1" applyFill="1" applyBorder="1" applyAlignment="1">
      <alignment horizontal="center" vertical="center" wrapText="1"/>
    </xf>
    <xf numFmtId="0" fontId="80" fillId="56" borderId="0" xfId="0" applyFont="1" applyFill="1" applyBorder="1" applyAlignment="1">
      <alignment horizontal="center" vertical="center" wrapText="1"/>
    </xf>
    <xf numFmtId="0" fontId="81" fillId="56" borderId="0" xfId="0" applyFont="1" applyFill="1" applyBorder="1" applyAlignment="1">
      <alignment horizontal="center" vertical="center"/>
    </xf>
    <xf numFmtId="0" fontId="80" fillId="56" borderId="19" xfId="0" applyFont="1" applyFill="1" applyBorder="1" applyAlignment="1">
      <alignment horizontal="center" vertical="center" wrapText="1"/>
    </xf>
    <xf numFmtId="2" fontId="38" fillId="0" borderId="33" xfId="0" applyNumberFormat="1" applyFont="1" applyFill="1" applyBorder="1" applyAlignment="1" applyProtection="1">
      <alignment horizontal="center"/>
      <protection/>
    </xf>
    <xf numFmtId="2" fontId="38" fillId="0" borderId="34" xfId="0" applyNumberFormat="1" applyFont="1" applyFill="1" applyBorder="1" applyAlignment="1" applyProtection="1">
      <alignment horizontal="center"/>
      <protection/>
    </xf>
    <xf numFmtId="0" fontId="38" fillId="0" borderId="35" xfId="0" applyNumberFormat="1" applyFont="1" applyFill="1" applyBorder="1" applyAlignment="1" applyProtection="1">
      <alignment horizontal="center" vertical="center"/>
      <protection locked="0"/>
    </xf>
    <xf numFmtId="0" fontId="38" fillId="0" borderId="36" xfId="0" applyNumberFormat="1" applyFont="1" applyFill="1" applyBorder="1" applyAlignment="1" applyProtection="1">
      <alignment horizontal="center" vertical="center"/>
      <protection locked="0"/>
    </xf>
    <xf numFmtId="0" fontId="38" fillId="0" borderId="37" xfId="0" applyNumberFormat="1" applyFont="1" applyFill="1" applyBorder="1" applyAlignment="1" applyProtection="1">
      <alignment horizontal="center" vertical="center"/>
      <protection locked="0"/>
    </xf>
    <xf numFmtId="0" fontId="38" fillId="0" borderId="38" xfId="0" applyNumberFormat="1" applyFont="1" applyFill="1" applyBorder="1" applyAlignment="1" applyProtection="1">
      <alignment horizontal="center" vertical="center"/>
      <protection locked="0"/>
    </xf>
    <xf numFmtId="0" fontId="2" fillId="0" borderId="0" xfId="83">
      <alignment/>
      <protection/>
    </xf>
    <xf numFmtId="0" fontId="82" fillId="57" borderId="39" xfId="87" applyFont="1" applyFill="1" applyBorder="1" applyAlignment="1">
      <alignment horizontal="center" vertical="center" wrapText="1"/>
    </xf>
    <xf numFmtId="0" fontId="83" fillId="57" borderId="28" xfId="0" applyNumberFormat="1" applyFont="1" applyFill="1" applyBorder="1" applyAlignment="1">
      <alignment horizontal="center" vertical="center"/>
    </xf>
    <xf numFmtId="0" fontId="83" fillId="57" borderId="24" xfId="0" applyNumberFormat="1" applyFont="1" applyFill="1" applyBorder="1" applyAlignment="1">
      <alignment horizontal="center" vertical="center"/>
    </xf>
    <xf numFmtId="0" fontId="84" fillId="57" borderId="24" xfId="0" applyNumberFormat="1" applyFont="1" applyFill="1" applyBorder="1" applyAlignment="1">
      <alignment horizontal="center" vertical="center"/>
    </xf>
    <xf numFmtId="0" fontId="83" fillId="57" borderId="29" xfId="0" applyNumberFormat="1" applyFont="1" applyFill="1" applyBorder="1" applyAlignment="1">
      <alignment horizontal="center" vertical="center"/>
    </xf>
    <xf numFmtId="0" fontId="85" fillId="0" borderId="28" xfId="0" applyNumberFormat="1" applyFont="1" applyBorder="1" applyAlignment="1" quotePrefix="1">
      <alignment horizontal="center"/>
    </xf>
    <xf numFmtId="172" fontId="85" fillId="0" borderId="24" xfId="0" applyNumberFormat="1" applyFont="1" applyBorder="1" applyAlignment="1" quotePrefix="1">
      <alignment horizontal="center"/>
    </xf>
    <xf numFmtId="0" fontId="85" fillId="0" borderId="24" xfId="0" applyNumberFormat="1" applyFont="1" applyBorder="1" applyAlignment="1">
      <alignment horizontal="center"/>
    </xf>
    <xf numFmtId="0" fontId="85" fillId="0" borderId="24" xfId="0" applyFont="1" applyBorder="1" applyAlignment="1">
      <alignment/>
    </xf>
    <xf numFmtId="172" fontId="85" fillId="0" borderId="29" xfId="0" applyNumberFormat="1" applyFont="1" applyBorder="1" applyAlignment="1" quotePrefix="1">
      <alignment horizontal="center"/>
    </xf>
    <xf numFmtId="0" fontId="85" fillId="0" borderId="24" xfId="0" applyNumberFormat="1" applyFont="1" applyBorder="1" applyAlignment="1" quotePrefix="1">
      <alignment horizontal="center"/>
    </xf>
    <xf numFmtId="0" fontId="85" fillId="0" borderId="30" xfId="0" applyNumberFormat="1" applyFont="1" applyBorder="1" applyAlignment="1" quotePrefix="1">
      <alignment horizontal="center"/>
    </xf>
    <xf numFmtId="172" fontId="85" fillId="0" borderId="31" xfId="0" applyNumberFormat="1" applyFont="1" applyBorder="1" applyAlignment="1" quotePrefix="1">
      <alignment horizontal="center"/>
    </xf>
    <xf numFmtId="0" fontId="85" fillId="0" borderId="31" xfId="0" applyNumberFormat="1" applyFont="1" applyBorder="1" applyAlignment="1" quotePrefix="1">
      <alignment horizontal="center"/>
    </xf>
    <xf numFmtId="0" fontId="85" fillId="0" borderId="31" xfId="0" applyFont="1" applyBorder="1" applyAlignment="1">
      <alignment/>
    </xf>
    <xf numFmtId="172" fontId="85" fillId="0" borderId="32" xfId="0" applyNumberFormat="1" applyFont="1" applyBorder="1" applyAlignment="1" quotePrefix="1">
      <alignment horizontal="center"/>
    </xf>
    <xf numFmtId="0" fontId="83" fillId="58" borderId="24" xfId="0" applyNumberFormat="1" applyFont="1" applyFill="1" applyBorder="1" applyAlignment="1">
      <alignment horizontal="center" vertical="center"/>
    </xf>
    <xf numFmtId="0" fontId="85" fillId="0" borderId="24" xfId="0" applyNumberFormat="1" applyFont="1" applyFill="1" applyBorder="1" applyAlignment="1">
      <alignment horizontal="center"/>
    </xf>
    <xf numFmtId="172" fontId="85" fillId="0" borderId="24" xfId="0" applyNumberFormat="1" applyFont="1" applyFill="1" applyBorder="1" applyAlignment="1" quotePrefix="1">
      <alignment horizontal="center"/>
    </xf>
    <xf numFmtId="0" fontId="0" fillId="59" borderId="0" xfId="0" applyFill="1" applyAlignment="1">
      <alignment/>
    </xf>
    <xf numFmtId="0" fontId="79" fillId="59" borderId="2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60" borderId="0" xfId="60" applyFill="1" applyBorder="1" applyAlignment="1">
      <alignment/>
    </xf>
    <xf numFmtId="0" fontId="0" fillId="60" borderId="0" xfId="0" applyFill="1" applyAlignment="1">
      <alignment/>
    </xf>
    <xf numFmtId="0" fontId="0" fillId="61" borderId="0" xfId="0" applyFill="1" applyAlignment="1">
      <alignment/>
    </xf>
    <xf numFmtId="0" fontId="83" fillId="58" borderId="28" xfId="0" applyNumberFormat="1" applyFont="1" applyFill="1" applyBorder="1" applyAlignment="1">
      <alignment horizontal="center" vertical="center"/>
    </xf>
    <xf numFmtId="0" fontId="83" fillId="58" borderId="29" xfId="0" applyNumberFormat="1" applyFont="1" applyFill="1" applyBorder="1" applyAlignment="1">
      <alignment horizontal="center" vertical="center"/>
    </xf>
    <xf numFmtId="0" fontId="85" fillId="0" borderId="28" xfId="0" applyNumberFormat="1" applyFont="1" applyFill="1" applyBorder="1" applyAlignment="1">
      <alignment horizontal="center"/>
    </xf>
    <xf numFmtId="172" fontId="85" fillId="0" borderId="29" xfId="0" applyNumberFormat="1" applyFont="1" applyFill="1" applyBorder="1" applyAlignment="1" quotePrefix="1">
      <alignment horizontal="center"/>
    </xf>
    <xf numFmtId="0" fontId="85" fillId="0" borderId="30" xfId="0" applyNumberFormat="1" applyFont="1" applyFill="1" applyBorder="1" applyAlignment="1">
      <alignment horizontal="center"/>
    </xf>
    <xf numFmtId="172" fontId="85" fillId="0" borderId="31" xfId="0" applyNumberFormat="1" applyFont="1" applyFill="1" applyBorder="1" applyAlignment="1" quotePrefix="1">
      <alignment horizontal="center"/>
    </xf>
    <xf numFmtId="0" fontId="85" fillId="0" borderId="31" xfId="0" applyNumberFormat="1" applyFont="1" applyFill="1" applyBorder="1" applyAlignment="1">
      <alignment horizontal="center"/>
    </xf>
    <xf numFmtId="172" fontId="85" fillId="0" borderId="32" xfId="0" applyNumberFormat="1" applyFont="1" applyFill="1" applyBorder="1" applyAlignment="1" quotePrefix="1">
      <alignment horizontal="center"/>
    </xf>
    <xf numFmtId="0" fontId="86" fillId="0" borderId="28" xfId="0" applyNumberFormat="1" applyFont="1" applyFill="1" applyBorder="1" applyAlignment="1">
      <alignment horizontal="center" vertical="center"/>
    </xf>
    <xf numFmtId="0" fontId="86" fillId="0" borderId="24" xfId="0" applyNumberFormat="1" applyFont="1" applyFill="1" applyBorder="1" applyAlignment="1">
      <alignment horizontal="center" vertical="center"/>
    </xf>
    <xf numFmtId="172" fontId="86" fillId="0" borderId="24" xfId="0" applyNumberFormat="1" applyFont="1" applyFill="1" applyBorder="1" applyAlignment="1">
      <alignment horizontal="center" vertical="center"/>
    </xf>
    <xf numFmtId="0" fontId="86" fillId="0" borderId="24" xfId="0" applyFont="1" applyFill="1" applyBorder="1" applyAlignment="1">
      <alignment horizontal="center" vertical="center"/>
    </xf>
    <xf numFmtId="0" fontId="86" fillId="0" borderId="29" xfId="0" applyNumberFormat="1" applyFont="1" applyFill="1" applyBorder="1" applyAlignment="1">
      <alignment horizontal="center" vertical="center"/>
    </xf>
    <xf numFmtId="0" fontId="86" fillId="0" borderId="30" xfId="0" applyNumberFormat="1" applyFont="1" applyFill="1" applyBorder="1" applyAlignment="1">
      <alignment horizontal="center" vertical="center"/>
    </xf>
    <xf numFmtId="0" fontId="86" fillId="0" borderId="31" xfId="0" applyNumberFormat="1" applyFont="1" applyFill="1" applyBorder="1" applyAlignment="1">
      <alignment horizontal="center" vertical="center"/>
    </xf>
    <xf numFmtId="172" fontId="86" fillId="0" borderId="31" xfId="0" applyNumberFormat="1" applyFont="1" applyFill="1" applyBorder="1" applyAlignment="1">
      <alignment horizontal="center" vertical="center"/>
    </xf>
    <xf numFmtId="0" fontId="86" fillId="0" borderId="31" xfId="0" applyFont="1" applyFill="1" applyBorder="1" applyAlignment="1">
      <alignment horizontal="center" vertical="center"/>
    </xf>
    <xf numFmtId="0" fontId="86" fillId="0" borderId="32" xfId="0" applyNumberFormat="1" applyFont="1" applyFill="1" applyBorder="1" applyAlignment="1">
      <alignment horizontal="center" vertical="center"/>
    </xf>
    <xf numFmtId="0" fontId="85" fillId="0" borderId="29" xfId="0" applyNumberFormat="1" applyFont="1" applyBorder="1" applyAlignment="1" quotePrefix="1">
      <alignment horizontal="center"/>
    </xf>
    <xf numFmtId="0" fontId="85" fillId="0" borderId="32" xfId="0" applyNumberFormat="1" applyFont="1" applyBorder="1" applyAlignment="1" quotePrefix="1">
      <alignment horizontal="center"/>
    </xf>
    <xf numFmtId="0" fontId="87" fillId="62" borderId="0" xfId="0" applyFont="1" applyFill="1" applyBorder="1" applyAlignment="1">
      <alignment horizontal="center" vertical="center"/>
    </xf>
    <xf numFmtId="0" fontId="87" fillId="57" borderId="0" xfId="0" applyFont="1" applyFill="1" applyBorder="1" applyAlignment="1">
      <alignment horizontal="center" vertical="center"/>
    </xf>
    <xf numFmtId="0" fontId="87" fillId="62" borderId="0" xfId="0" applyFont="1" applyFill="1" applyBorder="1" applyAlignment="1">
      <alignment horizontal="center" vertical="center" wrapText="1"/>
    </xf>
    <xf numFmtId="0" fontId="88" fillId="55" borderId="0" xfId="0" applyFont="1" applyFill="1" applyAlignment="1">
      <alignment/>
    </xf>
    <xf numFmtId="0" fontId="89" fillId="55" borderId="0" xfId="0" applyFont="1" applyFill="1" applyAlignment="1">
      <alignment/>
    </xf>
    <xf numFmtId="0" fontId="86" fillId="0" borderId="25" xfId="0" applyNumberFormat="1" applyFont="1" applyFill="1" applyBorder="1" applyAlignment="1">
      <alignment horizontal="center" vertical="center"/>
    </xf>
    <xf numFmtId="0" fontId="86" fillId="0" borderId="26" xfId="0" applyNumberFormat="1" applyFont="1" applyFill="1" applyBorder="1" applyAlignment="1">
      <alignment horizontal="center" vertical="center"/>
    </xf>
    <xf numFmtId="172" fontId="86" fillId="0" borderId="26" xfId="0" applyNumberFormat="1" applyFont="1" applyFill="1" applyBorder="1" applyAlignment="1">
      <alignment horizontal="center" vertical="center"/>
    </xf>
    <xf numFmtId="0" fontId="86" fillId="0" borderId="26" xfId="0" applyFont="1" applyFill="1" applyBorder="1" applyAlignment="1">
      <alignment horizontal="center" vertical="center"/>
    </xf>
    <xf numFmtId="0" fontId="86" fillId="0" borderId="27" xfId="0" applyNumberFormat="1" applyFont="1" applyFill="1" applyBorder="1" applyAlignment="1">
      <alignment horizontal="center" vertical="center"/>
    </xf>
    <xf numFmtId="0" fontId="51" fillId="58" borderId="23" xfId="60" applyFont="1" applyFill="1" applyBorder="1" applyAlignment="1">
      <alignment horizontal="center" vertical="center" wrapText="1"/>
    </xf>
    <xf numFmtId="0" fontId="51" fillId="58" borderId="0" xfId="60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90" fillId="0" borderId="0" xfId="75" applyFont="1" applyAlignment="1">
      <alignment horizontal="left" vertical="center" wrapText="1"/>
    </xf>
    <xf numFmtId="0" fontId="61" fillId="0" borderId="0" xfId="0" applyFont="1" applyBorder="1" applyAlignment="1">
      <alignment/>
    </xf>
    <xf numFmtId="0" fontId="86" fillId="0" borderId="26" xfId="0" applyNumberFormat="1" applyFont="1" applyFill="1" applyBorder="1" applyAlignment="1" applyProtection="1">
      <alignment horizontal="left" vertical="center"/>
      <protection locked="0"/>
    </xf>
    <xf numFmtId="0" fontId="86" fillId="0" borderId="24" xfId="0" applyNumberFormat="1" applyFont="1" applyFill="1" applyBorder="1" applyAlignment="1" applyProtection="1">
      <alignment horizontal="left" vertical="center"/>
      <protection locked="0"/>
    </xf>
    <xf numFmtId="0" fontId="86" fillId="0" borderId="31" xfId="0" applyNumberFormat="1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/>
    </xf>
    <xf numFmtId="20" fontId="38" fillId="0" borderId="0" xfId="0" applyNumberFormat="1" applyFont="1" applyBorder="1" applyAlignment="1">
      <alignment horizontal="center"/>
    </xf>
    <xf numFmtId="0" fontId="85" fillId="57" borderId="28" xfId="0" applyNumberFormat="1" applyFont="1" applyFill="1" applyBorder="1" applyAlignment="1">
      <alignment horizontal="center" vertical="center"/>
    </xf>
    <xf numFmtId="0" fontId="85" fillId="57" borderId="24" xfId="0" applyNumberFormat="1" applyFont="1" applyFill="1" applyBorder="1" applyAlignment="1">
      <alignment horizontal="center" vertical="center"/>
    </xf>
    <xf numFmtId="173" fontId="85" fillId="55" borderId="24" xfId="0" applyNumberFormat="1" applyFont="1" applyFill="1" applyBorder="1" applyAlignment="1">
      <alignment horizontal="center"/>
    </xf>
    <xf numFmtId="173" fontId="85" fillId="55" borderId="29" xfId="0" applyNumberFormat="1" applyFont="1" applyFill="1" applyBorder="1" applyAlignment="1">
      <alignment horizontal="center"/>
    </xf>
    <xf numFmtId="0" fontId="19" fillId="58" borderId="40" xfId="60" applyFont="1" applyFill="1" applyBorder="1" applyAlignment="1">
      <alignment horizontal="center" vertical="center" wrapText="1"/>
    </xf>
    <xf numFmtId="0" fontId="19" fillId="58" borderId="41" xfId="60" applyFont="1" applyFill="1" applyBorder="1" applyAlignment="1">
      <alignment horizontal="center" vertical="center" wrapText="1"/>
    </xf>
    <xf numFmtId="0" fontId="19" fillId="58" borderId="42" xfId="60" applyFont="1" applyFill="1" applyBorder="1" applyAlignment="1">
      <alignment horizontal="center" vertical="center" wrapText="1"/>
    </xf>
    <xf numFmtId="0" fontId="19" fillId="58" borderId="20" xfId="60" applyFont="1" applyFill="1" applyBorder="1" applyAlignment="1">
      <alignment horizontal="center" vertical="center" wrapText="1"/>
    </xf>
    <xf numFmtId="0" fontId="19" fillId="58" borderId="0" xfId="60" applyFont="1" applyFill="1" applyBorder="1" applyAlignment="1">
      <alignment horizontal="center" vertical="center" wrapText="1"/>
    </xf>
    <xf numFmtId="0" fontId="19" fillId="58" borderId="43" xfId="60" applyFont="1" applyFill="1" applyBorder="1" applyAlignment="1">
      <alignment horizontal="center" vertical="center" wrapText="1"/>
    </xf>
    <xf numFmtId="173" fontId="85" fillId="57" borderId="25" xfId="0" applyNumberFormat="1" applyFont="1" applyFill="1" applyBorder="1" applyAlignment="1">
      <alignment horizontal="center" vertical="center"/>
    </xf>
    <xf numFmtId="173" fontId="85" fillId="57" borderId="26" xfId="0" applyNumberFormat="1" applyFont="1" applyFill="1" applyBorder="1" applyAlignment="1">
      <alignment horizontal="center" vertical="center"/>
    </xf>
    <xf numFmtId="173" fontId="85" fillId="55" borderId="26" xfId="0" applyNumberFormat="1" applyFont="1" applyFill="1" applyBorder="1" applyAlignment="1">
      <alignment horizontal="center" vertical="center"/>
    </xf>
    <xf numFmtId="173" fontId="85" fillId="55" borderId="27" xfId="0" applyNumberFormat="1" applyFont="1" applyFill="1" applyBorder="1" applyAlignment="1">
      <alignment horizontal="center" vertical="center"/>
    </xf>
    <xf numFmtId="0" fontId="91" fillId="60" borderId="0" xfId="60" applyFont="1" applyFill="1" applyBorder="1" applyAlignment="1">
      <alignment horizontal="center" vertical="center" wrapText="1"/>
    </xf>
    <xf numFmtId="173" fontId="92" fillId="57" borderId="25" xfId="0" applyNumberFormat="1" applyFont="1" applyFill="1" applyBorder="1" applyAlignment="1">
      <alignment horizontal="center" vertical="center"/>
    </xf>
    <xf numFmtId="173" fontId="92" fillId="57" borderId="26" xfId="0" applyNumberFormat="1" applyFont="1" applyFill="1" applyBorder="1" applyAlignment="1">
      <alignment horizontal="center" vertical="center"/>
    </xf>
    <xf numFmtId="173" fontId="92" fillId="57" borderId="27" xfId="0" applyNumberFormat="1" applyFont="1" applyFill="1" applyBorder="1" applyAlignment="1">
      <alignment horizontal="center" vertical="center"/>
    </xf>
    <xf numFmtId="0" fontId="19" fillId="58" borderId="40" xfId="60" applyFont="1" applyFill="1" applyBorder="1" applyAlignment="1">
      <alignment horizontal="center" vertical="center"/>
    </xf>
    <xf numFmtId="0" fontId="19" fillId="58" borderId="41" xfId="60" applyFont="1" applyFill="1" applyBorder="1" applyAlignment="1">
      <alignment horizontal="center" vertical="center"/>
    </xf>
    <xf numFmtId="0" fontId="19" fillId="58" borderId="42" xfId="60" applyFont="1" applyFill="1" applyBorder="1" applyAlignment="1">
      <alignment horizontal="center" vertical="center"/>
    </xf>
    <xf numFmtId="0" fontId="19" fillId="58" borderId="20" xfId="60" applyFont="1" applyFill="1" applyBorder="1" applyAlignment="1">
      <alignment horizontal="center" vertical="center"/>
    </xf>
    <xf numFmtId="0" fontId="19" fillId="58" borderId="0" xfId="60" applyFont="1" applyFill="1" applyBorder="1" applyAlignment="1">
      <alignment horizontal="center" vertical="center"/>
    </xf>
    <xf numFmtId="0" fontId="19" fillId="58" borderId="43" xfId="60" applyFont="1" applyFill="1" applyBorder="1" applyAlignment="1">
      <alignment horizontal="center" vertical="center"/>
    </xf>
    <xf numFmtId="0" fontId="19" fillId="58" borderId="44" xfId="60" applyFont="1" applyFill="1" applyBorder="1" applyAlignment="1">
      <alignment horizontal="center" vertical="center" wrapText="1"/>
    </xf>
    <xf numFmtId="0" fontId="19" fillId="58" borderId="45" xfId="60" applyFont="1" applyFill="1" applyBorder="1" applyAlignment="1">
      <alignment horizontal="center" vertical="center" wrapText="1"/>
    </xf>
    <xf numFmtId="0" fontId="19" fillId="58" borderId="46" xfId="60" applyFont="1" applyFill="1" applyBorder="1" applyAlignment="1">
      <alignment horizontal="center" vertical="center" wrapText="1"/>
    </xf>
    <xf numFmtId="0" fontId="19" fillId="58" borderId="47" xfId="60" applyFont="1" applyFill="1" applyBorder="1" applyAlignment="1">
      <alignment horizontal="center" vertical="center" wrapText="1"/>
    </xf>
    <xf numFmtId="0" fontId="19" fillId="58" borderId="48" xfId="60" applyFont="1" applyFill="1" applyBorder="1" applyAlignment="1">
      <alignment horizontal="center" vertical="center" wrapText="1"/>
    </xf>
    <xf numFmtId="0" fontId="19" fillId="58" borderId="49" xfId="60" applyFont="1" applyFill="1" applyBorder="1" applyAlignment="1">
      <alignment horizontal="center" vertical="center" wrapText="1"/>
    </xf>
    <xf numFmtId="0" fontId="87" fillId="62" borderId="43" xfId="0" applyFont="1" applyFill="1" applyBorder="1" applyAlignment="1">
      <alignment horizontal="center" vertical="center" wrapText="1"/>
    </xf>
    <xf numFmtId="0" fontId="87" fillId="57" borderId="0" xfId="0" applyFont="1" applyFill="1" applyBorder="1" applyAlignment="1">
      <alignment horizontal="center" vertical="center" wrapText="1"/>
    </xf>
    <xf numFmtId="0" fontId="87" fillId="62" borderId="0" xfId="0" applyFont="1" applyFill="1" applyBorder="1" applyAlignment="1">
      <alignment horizontal="center" vertical="center" wrapText="1"/>
    </xf>
    <xf numFmtId="0" fontId="87" fillId="57" borderId="0" xfId="0" applyFont="1" applyFill="1" applyBorder="1" applyAlignment="1">
      <alignment horizontal="center" vertical="center"/>
    </xf>
    <xf numFmtId="0" fontId="93" fillId="55" borderId="0" xfId="0" applyFont="1" applyFill="1" applyAlignment="1">
      <alignment horizontal="center"/>
    </xf>
    <xf numFmtId="0" fontId="94" fillId="60" borderId="0" xfId="75" applyFont="1" applyFill="1" applyAlignment="1" applyProtection="1">
      <alignment horizontal="center"/>
      <protection locked="0"/>
    </xf>
    <xf numFmtId="0" fontId="19" fillId="58" borderId="50" xfId="60" applyFont="1" applyFill="1" applyBorder="1" applyAlignment="1">
      <alignment horizontal="center" vertical="center"/>
    </xf>
    <xf numFmtId="0" fontId="19" fillId="58" borderId="51" xfId="60" applyFont="1" applyFill="1" applyBorder="1" applyAlignment="1">
      <alignment horizontal="center" vertical="center"/>
    </xf>
    <xf numFmtId="0" fontId="19" fillId="58" borderId="52" xfId="60" applyFont="1" applyFill="1" applyBorder="1" applyAlignment="1">
      <alignment horizontal="center" vertical="center"/>
    </xf>
    <xf numFmtId="0" fontId="19" fillId="58" borderId="23" xfId="60" applyFont="1" applyFill="1" applyBorder="1" applyAlignment="1">
      <alignment horizontal="center" vertical="center"/>
    </xf>
    <xf numFmtId="0" fontId="19" fillId="58" borderId="19" xfId="60" applyFont="1" applyFill="1" applyBorder="1" applyAlignment="1">
      <alignment horizontal="center" vertical="center"/>
    </xf>
    <xf numFmtId="0" fontId="95" fillId="0" borderId="23" xfId="0" applyFont="1" applyBorder="1" applyAlignment="1">
      <alignment horizontal="center" vertical="center"/>
    </xf>
    <xf numFmtId="0" fontId="95" fillId="0" borderId="0" xfId="0" applyFont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82" fillId="57" borderId="53" xfId="87" applyFont="1" applyFill="1" applyBorder="1" applyAlignment="1">
      <alignment horizontal="center" vertical="center" wrapText="1"/>
    </xf>
    <xf numFmtId="0" fontId="82" fillId="57" borderId="54" xfId="87" applyFont="1" applyFill="1" applyBorder="1" applyAlignment="1">
      <alignment horizontal="center" vertical="center" wrapText="1"/>
    </xf>
    <xf numFmtId="0" fontId="19" fillId="58" borderId="0" xfId="60" applyFont="1" applyFill="1" applyAlignment="1">
      <alignment horizontal="center" vertical="center"/>
    </xf>
  </cellXfs>
  <cellStyles count="91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entaire" xfId="69"/>
    <cellStyle name="Commentaire 2" xfId="70"/>
    <cellStyle name="Entrée" xfId="71"/>
    <cellStyle name="Entrée 2" xfId="72"/>
    <cellStyle name="Insatisfaisant" xfId="73"/>
    <cellStyle name="Insatisfaisant 2" xfId="74"/>
    <cellStyle name="Hyperlink" xfId="75"/>
    <cellStyle name="Followed Hyperlink" xfId="76"/>
    <cellStyle name="Comma" xfId="77"/>
    <cellStyle name="Comma [0]" xfId="78"/>
    <cellStyle name="Currency" xfId="79"/>
    <cellStyle name="Currency [0]" xfId="80"/>
    <cellStyle name="Neutre" xfId="81"/>
    <cellStyle name="Neutre 2" xfId="82"/>
    <cellStyle name="Normal 2" xfId="83"/>
    <cellStyle name="Percent" xfId="84"/>
    <cellStyle name="Satisfaisant" xfId="85"/>
    <cellStyle name="Satisfaisant 2" xfId="86"/>
    <cellStyle name="Sortie" xfId="87"/>
    <cellStyle name="Sortie 2" xfId="88"/>
    <cellStyle name="Texte explicatif" xfId="89"/>
    <cellStyle name="Texte explicatif 2" xfId="90"/>
    <cellStyle name="Titre" xfId="91"/>
    <cellStyle name="Titre 2" xfId="92"/>
    <cellStyle name="Titre 1" xfId="93"/>
    <cellStyle name="Titre 1 2" xfId="94"/>
    <cellStyle name="Titre 2" xfId="95"/>
    <cellStyle name="Titre 2 2" xfId="96"/>
    <cellStyle name="Titre 3" xfId="97"/>
    <cellStyle name="Titre 3 2" xfId="98"/>
    <cellStyle name="Titre 4" xfId="99"/>
    <cellStyle name="Titre 4 2" xfId="100"/>
    <cellStyle name="Total" xfId="101"/>
    <cellStyle name="Total 2" xfId="102"/>
    <cellStyle name="Vérification" xfId="103"/>
    <cellStyle name="Vérification 2" xfId="104"/>
  </cellStyles>
  <dxfs count="339"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52</xdr:row>
      <xdr:rowOff>47625</xdr:rowOff>
    </xdr:from>
    <xdr:ext cx="1628775" cy="2085975"/>
    <xdr:sp>
      <xdr:nvSpPr>
        <xdr:cNvPr id="1" name="ZoneTexte 10"/>
        <xdr:cNvSpPr txBox="1">
          <a:spLocks noChangeArrowheads="1"/>
        </xdr:cNvSpPr>
      </xdr:nvSpPr>
      <xdr:spPr>
        <a:xfrm>
          <a:off x="314325" y="12192000"/>
          <a:ext cx="1628775" cy="2085975"/>
        </a:xfrm>
        <a:prstGeom prst="rect">
          <a:avLst/>
        </a:prstGeom>
        <a:solidFill>
          <a:srgbClr val="68C0B9"/>
        </a:solidFill>
        <a:ln w="25400" cmpd="sng">
          <a:noFill/>
        </a:ln>
      </xdr:spPr>
      <xdr:txBody>
        <a:bodyPr vertOverflow="clip" wrap="square" lIns="72000" tIns="36000" rIns="0" bIns="0"/>
        <a:p>
          <a:pPr algn="l">
            <a:defRPr/>
          </a:pPr>
          <a:r>
            <a:rPr lang="en-US" cap="none" sz="2400" b="1" i="0" u="sng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AIDE
</a:t>
          </a:r>
          <a:r>
            <a:rPr lang="en-US" cap="none" sz="1050" b="0" i="0" u="none" baseline="0">
              <a:solidFill>
                <a:srgbClr val="333333"/>
              </a:solidFill>
              <a:latin typeface="Century Gothic"/>
              <a:ea typeface="Century Gothic"/>
              <a:cs typeface="Century Gothic"/>
            </a:rPr>
            <a:t>Il est fort probable que 
le dernier bloc ne sera pas à réaliser en entier, 
seul le tour commencé 
après les 24h sera à terminer.</a:t>
          </a:r>
          <a:r>
            <a:rPr lang="en-US" cap="none" sz="1050" b="0" i="0" u="none" baseline="0">
              <a:solidFill>
                <a:srgbClr val="333333"/>
              </a:solidFill>
              <a:latin typeface="Century Gothic"/>
              <a:ea typeface="Century Gothic"/>
              <a:cs typeface="Century Gothic"/>
            </a:rPr>
            <a:t>
</a:t>
          </a:r>
        </a:p>
      </xdr:txBody>
    </xdr:sp>
    <xdr:clientData/>
  </xdr:oneCellAnchor>
  <xdr:twoCellAnchor editAs="oneCell">
    <xdr:from>
      <xdr:col>18</xdr:col>
      <xdr:colOff>819150</xdr:colOff>
      <xdr:row>11</xdr:row>
      <xdr:rowOff>114300</xdr:rowOff>
    </xdr:from>
    <xdr:to>
      <xdr:col>21</xdr:col>
      <xdr:colOff>9525</xdr:colOff>
      <xdr:row>18</xdr:row>
      <xdr:rowOff>200025</xdr:rowOff>
    </xdr:to>
    <xdr:pic>
      <xdr:nvPicPr>
        <xdr:cNvPr id="2" name="Imag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11325" y="3000375"/>
          <a:ext cx="220980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238125</xdr:colOff>
      <xdr:row>37</xdr:row>
      <xdr:rowOff>180975</xdr:rowOff>
    </xdr:from>
    <xdr:to>
      <xdr:col>19</xdr:col>
      <xdr:colOff>600075</xdr:colOff>
      <xdr:row>41</xdr:row>
      <xdr:rowOff>161925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63150" y="9067800"/>
          <a:ext cx="52673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43</xdr:row>
      <xdr:rowOff>180975</xdr:rowOff>
    </xdr:from>
    <xdr:to>
      <xdr:col>19</xdr:col>
      <xdr:colOff>590550</xdr:colOff>
      <xdr:row>47</xdr:row>
      <xdr:rowOff>142875</xdr:rowOff>
    </xdr:to>
    <xdr:pic>
      <xdr:nvPicPr>
        <xdr:cNvPr id="4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44100" y="10382250"/>
          <a:ext cx="5276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542925</xdr:colOff>
      <xdr:row>3</xdr:row>
      <xdr:rowOff>228600</xdr:rowOff>
    </xdr:from>
    <xdr:to>
      <xdr:col>11</xdr:col>
      <xdr:colOff>495300</xdr:colOff>
      <xdr:row>8</xdr:row>
      <xdr:rowOff>152400</xdr:rowOff>
    </xdr:to>
    <xdr:pic>
      <xdr:nvPicPr>
        <xdr:cNvPr id="5" name="Imag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71875" y="923925"/>
          <a:ext cx="38195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laza">
      <a:dk1>
        <a:sysClr val="windowText" lastClr="000000"/>
      </a:dk1>
      <a:lt1>
        <a:sysClr val="window" lastClr="FFFFFF"/>
      </a:lt1>
      <a:dk2>
        <a:srgbClr val="333333"/>
      </a:dk2>
      <a:lt2>
        <a:srgbClr val="CCCCCC"/>
      </a:lt2>
      <a:accent1>
        <a:srgbClr val="990000"/>
      </a:accent1>
      <a:accent2>
        <a:srgbClr val="580101"/>
      </a:accent2>
      <a:accent3>
        <a:srgbClr val="E94A00"/>
      </a:accent3>
      <a:accent4>
        <a:srgbClr val="EB8F00"/>
      </a:accent4>
      <a:accent5>
        <a:srgbClr val="A4A4A4"/>
      </a:accent5>
      <a:accent6>
        <a:srgbClr val="666666"/>
      </a:accent6>
      <a:hlink>
        <a:srgbClr val="D01010"/>
      </a:hlink>
      <a:folHlink>
        <a:srgbClr val="E6682E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17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durathlon.fr/index.php/parcours-2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4"/>
  <sheetViews>
    <sheetView showGridLines="0" tabSelected="1" zoomScalePageLayoutView="0" workbookViewId="0" topLeftCell="A1">
      <selection activeCell="B6" sqref="B6"/>
    </sheetView>
  </sheetViews>
  <sheetFormatPr defaultColWidth="11.00390625" defaultRowHeight="16.5"/>
  <cols>
    <col min="1" max="1" width="1.37890625" style="0" customWidth="1"/>
    <col min="2" max="2" width="12.375" style="0" customWidth="1"/>
    <col min="3" max="3" width="13.625" style="0" customWidth="1"/>
    <col min="4" max="6" width="12.375" style="0" customWidth="1"/>
    <col min="7" max="7" width="13.625" style="0" customWidth="1"/>
    <col min="8" max="10" width="12.375" style="0" hidden="1" customWidth="1"/>
    <col min="11" max="14" width="12.375" style="0" customWidth="1"/>
    <col min="15" max="15" width="13.625" style="0" customWidth="1"/>
    <col min="16" max="18" width="12.375" style="0" customWidth="1"/>
    <col min="19" max="19" width="13.625" style="0" customWidth="1"/>
    <col min="20" max="20" width="12.375" style="0" customWidth="1"/>
    <col min="21" max="21" width="13.625" style="0" customWidth="1"/>
    <col min="22" max="22" width="12.375" style="0" customWidth="1"/>
    <col min="25" max="36" width="4.75390625" style="0" customWidth="1"/>
    <col min="37" max="38" width="6.75390625" style="0" customWidth="1"/>
    <col min="39" max="39" width="11.375" style="0" customWidth="1"/>
    <col min="40" max="40" width="18.75390625" style="0" customWidth="1"/>
  </cols>
  <sheetData>
    <row r="1" spans="25:41" ht="7.5" customHeight="1" thickBot="1"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</row>
    <row r="2" spans="2:41" ht="17.25" thickTop="1">
      <c r="B2" s="144" t="s">
        <v>47</v>
      </c>
      <c r="C2" s="145"/>
      <c r="D2" s="145"/>
      <c r="E2" s="145"/>
      <c r="F2" s="145"/>
      <c r="G2" s="145"/>
      <c r="H2" s="145"/>
      <c r="I2" s="145"/>
      <c r="J2" s="145"/>
      <c r="K2" s="145"/>
      <c r="L2" s="146"/>
      <c r="P2" s="64"/>
      <c r="Q2" s="64"/>
      <c r="R2" s="64"/>
      <c r="S2" s="64"/>
      <c r="T2" s="64"/>
      <c r="U2" s="64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</row>
    <row r="3" spans="2:41" ht="30" customHeight="1">
      <c r="B3" s="147"/>
      <c r="C3" s="130"/>
      <c r="D3" s="130"/>
      <c r="E3" s="130"/>
      <c r="F3" s="130"/>
      <c r="G3" s="130"/>
      <c r="H3" s="130"/>
      <c r="I3" s="130"/>
      <c r="J3" s="130"/>
      <c r="K3" s="130"/>
      <c r="L3" s="148"/>
      <c r="P3" s="64"/>
      <c r="Q3" s="64"/>
      <c r="R3" s="64"/>
      <c r="S3" s="64"/>
      <c r="T3" s="64"/>
      <c r="U3" s="64"/>
      <c r="W3" s="5"/>
      <c r="X3" s="5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</row>
    <row r="4" spans="2:41" ht="30" customHeight="1">
      <c r="B4" s="149" t="s">
        <v>20</v>
      </c>
      <c r="C4" s="150"/>
      <c r="D4" s="150"/>
      <c r="E4" s="2"/>
      <c r="F4" s="2"/>
      <c r="G4" s="2"/>
      <c r="H4" s="2"/>
      <c r="I4" s="2"/>
      <c r="J4" s="2"/>
      <c r="K4" s="2"/>
      <c r="L4" s="15"/>
      <c r="P4" s="64"/>
      <c r="Q4" s="64"/>
      <c r="R4" s="64"/>
      <c r="S4" s="64"/>
      <c r="T4" s="64"/>
      <c r="U4" s="64"/>
      <c r="W4" s="5"/>
      <c r="X4" s="5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</row>
    <row r="5" spans="2:41" ht="39" customHeight="1" thickBot="1">
      <c r="B5" s="98" t="s">
        <v>0</v>
      </c>
      <c r="C5" s="99" t="s">
        <v>37</v>
      </c>
      <c r="D5" s="99" t="s">
        <v>4</v>
      </c>
      <c r="E5" s="3"/>
      <c r="F5" s="3"/>
      <c r="G5" s="3"/>
      <c r="H5" s="3"/>
      <c r="I5" s="3"/>
      <c r="J5" s="3"/>
      <c r="K5" s="3"/>
      <c r="L5" s="16"/>
      <c r="P5" s="64"/>
      <c r="Q5" s="64"/>
      <c r="R5" s="64"/>
      <c r="S5" s="64"/>
      <c r="T5" s="64"/>
      <c r="U5" s="64"/>
      <c r="W5" s="5"/>
      <c r="X5" s="5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9"/>
      <c r="AN5" s="9"/>
      <c r="AO5" s="9"/>
    </row>
    <row r="6" spans="2:41" ht="17.25" customHeight="1">
      <c r="B6" s="24"/>
      <c r="C6" s="25"/>
      <c r="D6" s="26"/>
      <c r="E6" s="3"/>
      <c r="F6" s="3"/>
      <c r="G6" s="3"/>
      <c r="H6" s="3" t="s">
        <v>18</v>
      </c>
      <c r="I6" s="3"/>
      <c r="J6" s="3">
        <v>2.2</v>
      </c>
      <c r="K6" s="3"/>
      <c r="L6" s="16"/>
      <c r="P6" s="64"/>
      <c r="Q6" s="64"/>
      <c r="R6" s="64"/>
      <c r="S6" s="64"/>
      <c r="T6" s="64"/>
      <c r="U6" s="64"/>
      <c r="W6" s="5"/>
      <c r="X6" s="5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9"/>
      <c r="AN6" s="9"/>
      <c r="AO6" s="9"/>
    </row>
    <row r="7" spans="2:41" ht="17.25" customHeight="1">
      <c r="B7" s="27"/>
      <c r="C7" s="23"/>
      <c r="D7" s="28"/>
      <c r="E7" s="3"/>
      <c r="F7" s="3"/>
      <c r="G7" s="3"/>
      <c r="H7" s="3" t="s">
        <v>19</v>
      </c>
      <c r="I7" s="3"/>
      <c r="J7" s="3">
        <v>6.5</v>
      </c>
      <c r="K7" s="3"/>
      <c r="L7" s="16"/>
      <c r="P7" s="64"/>
      <c r="Q7" s="64"/>
      <c r="R7" s="64"/>
      <c r="S7" s="64"/>
      <c r="T7" s="64"/>
      <c r="U7" s="64"/>
      <c r="W7" s="5"/>
      <c r="X7" s="5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9"/>
      <c r="AN7" s="9"/>
      <c r="AO7" s="9"/>
    </row>
    <row r="8" spans="2:41" ht="17.25" customHeight="1">
      <c r="B8" s="27"/>
      <c r="C8" s="23"/>
      <c r="D8" s="28"/>
      <c r="E8" s="3"/>
      <c r="F8" s="3"/>
      <c r="G8" s="3"/>
      <c r="I8" s="3"/>
      <c r="K8" s="3"/>
      <c r="L8" s="16"/>
      <c r="P8" s="64"/>
      <c r="Q8" s="64"/>
      <c r="R8" s="64"/>
      <c r="S8" s="64"/>
      <c r="T8" s="64"/>
      <c r="U8" s="64"/>
      <c r="W8" s="5"/>
      <c r="X8" s="5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9"/>
      <c r="AN8" s="9"/>
      <c r="AO8" s="9"/>
    </row>
    <row r="9" spans="2:41" ht="17.25" customHeight="1">
      <c r="B9" s="27"/>
      <c r="C9" s="23"/>
      <c r="D9" s="28"/>
      <c r="E9" s="3"/>
      <c r="G9" s="3"/>
      <c r="H9" s="3"/>
      <c r="I9" s="3"/>
      <c r="J9" s="3"/>
      <c r="K9" s="3"/>
      <c r="L9" s="16"/>
      <c r="N9" s="155" t="s">
        <v>21</v>
      </c>
      <c r="O9" s="155"/>
      <c r="P9" s="155"/>
      <c r="Q9" s="155"/>
      <c r="R9" s="155"/>
      <c r="S9" s="155"/>
      <c r="T9" s="155"/>
      <c r="U9" s="155"/>
      <c r="W9" s="5"/>
      <c r="X9" s="5"/>
      <c r="Y9" s="101"/>
      <c r="Z9" s="101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9"/>
      <c r="AN9" s="9"/>
      <c r="AO9" s="9"/>
    </row>
    <row r="10" spans="2:41" ht="17.25" customHeight="1">
      <c r="B10" s="27"/>
      <c r="C10" s="23"/>
      <c r="D10" s="28"/>
      <c r="E10" s="3"/>
      <c r="F10" s="106" t="s">
        <v>8</v>
      </c>
      <c r="G10" s="3"/>
      <c r="H10" s="3"/>
      <c r="I10" s="3"/>
      <c r="J10" s="3"/>
      <c r="K10" s="3"/>
      <c r="L10" s="16"/>
      <c r="N10" s="155"/>
      <c r="O10" s="155"/>
      <c r="P10" s="155"/>
      <c r="Q10" s="155"/>
      <c r="R10" s="155"/>
      <c r="S10" s="155"/>
      <c r="T10" s="155"/>
      <c r="U10" s="155"/>
      <c r="W10" s="5"/>
      <c r="X10" s="5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9"/>
      <c r="AN10" s="9"/>
      <c r="AO10" s="9"/>
    </row>
    <row r="11" spans="2:41" ht="17.25" customHeight="1" thickBot="1">
      <c r="B11" s="29"/>
      <c r="C11" s="30"/>
      <c r="D11" s="31"/>
      <c r="F11" s="107">
        <v>0.46875</v>
      </c>
      <c r="H11" s="3"/>
      <c r="I11" s="3"/>
      <c r="J11" s="3"/>
      <c r="K11" s="3"/>
      <c r="L11" s="16"/>
      <c r="N11" s="155"/>
      <c r="O11" s="155"/>
      <c r="P11" s="155"/>
      <c r="Q11" s="155"/>
      <c r="R11" s="155"/>
      <c r="S11" s="155"/>
      <c r="T11" s="155"/>
      <c r="U11" s="155"/>
      <c r="W11" s="5"/>
      <c r="X11" s="9"/>
      <c r="Y11" s="10" t="s">
        <v>1</v>
      </c>
      <c r="Z11" s="10"/>
      <c r="AA11" s="10" t="s">
        <v>1</v>
      </c>
      <c r="AB11" s="10"/>
      <c r="AC11" s="10" t="s">
        <v>1</v>
      </c>
      <c r="AD11" s="10"/>
      <c r="AE11" s="10" t="s">
        <v>1</v>
      </c>
      <c r="AF11" s="10"/>
      <c r="AG11" s="10" t="s">
        <v>1</v>
      </c>
      <c r="AH11" s="10"/>
      <c r="AI11" s="10" t="s">
        <v>1</v>
      </c>
      <c r="AJ11" s="10"/>
      <c r="AK11" s="9"/>
      <c r="AL11" s="9" t="s">
        <v>9</v>
      </c>
      <c r="AM11" s="9" t="s">
        <v>1</v>
      </c>
      <c r="AN11" s="9" t="s">
        <v>6</v>
      </c>
      <c r="AO11" s="9"/>
    </row>
    <row r="12" spans="2:41" ht="15" customHeight="1" thickBot="1">
      <c r="B12" s="22"/>
      <c r="C12" s="2"/>
      <c r="D12" s="2"/>
      <c r="E12" s="3"/>
      <c r="F12" s="3"/>
      <c r="G12" s="3"/>
      <c r="H12" s="3"/>
      <c r="I12" s="3"/>
      <c r="J12" s="3"/>
      <c r="K12" s="3"/>
      <c r="L12" s="16"/>
      <c r="W12" s="5"/>
      <c r="X12" s="9"/>
      <c r="Y12" s="11">
        <f>+B6</f>
        <v>0</v>
      </c>
      <c r="Z12" s="11"/>
      <c r="AA12" s="11">
        <f>+B7</f>
        <v>0</v>
      </c>
      <c r="AB12" s="11"/>
      <c r="AC12" s="11">
        <f>+B8</f>
        <v>0</v>
      </c>
      <c r="AD12" s="11"/>
      <c r="AE12" s="11">
        <f>+B9</f>
        <v>0</v>
      </c>
      <c r="AF12" s="11"/>
      <c r="AG12" s="11">
        <f>+B10</f>
        <v>0</v>
      </c>
      <c r="AH12" s="11"/>
      <c r="AI12" s="11">
        <f>+B11</f>
        <v>0</v>
      </c>
      <c r="AJ12" s="11"/>
      <c r="AK12" s="9"/>
      <c r="AL12" s="9" t="s">
        <v>11</v>
      </c>
      <c r="AM12" s="9">
        <f>+B6</f>
        <v>0</v>
      </c>
      <c r="AN12" s="9" t="s">
        <v>28</v>
      </c>
      <c r="AO12" s="9"/>
    </row>
    <row r="13" spans="2:41" ht="43.5" customHeight="1" thickBot="1">
      <c r="B13" s="32" t="s">
        <v>24</v>
      </c>
      <c r="C13" s="33" t="s">
        <v>9</v>
      </c>
      <c r="D13" s="33" t="s">
        <v>1</v>
      </c>
      <c r="E13" s="33" t="s">
        <v>31</v>
      </c>
      <c r="F13" s="33" t="s">
        <v>3</v>
      </c>
      <c r="G13" s="33" t="s">
        <v>26</v>
      </c>
      <c r="H13" s="34" t="s">
        <v>5</v>
      </c>
      <c r="I13" s="34" t="s">
        <v>10</v>
      </c>
      <c r="J13" s="34" t="s">
        <v>13</v>
      </c>
      <c r="K13" s="33" t="s">
        <v>6</v>
      </c>
      <c r="L13" s="35" t="s">
        <v>7</v>
      </c>
      <c r="P13" s="153" t="s">
        <v>32</v>
      </c>
      <c r="Q13" s="154"/>
      <c r="R13" s="43" t="s">
        <v>17</v>
      </c>
      <c r="W13" s="5"/>
      <c r="X13" s="9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9"/>
      <c r="AL13" s="9" t="s">
        <v>9</v>
      </c>
      <c r="AM13" s="9" t="s">
        <v>1</v>
      </c>
      <c r="AN13" s="12" t="s">
        <v>6</v>
      </c>
      <c r="AO13" s="9"/>
    </row>
    <row r="14" spans="2:41" ht="17.25" customHeight="1">
      <c r="B14" s="93" t="s">
        <v>25</v>
      </c>
      <c r="C14" s="94" t="s">
        <v>11</v>
      </c>
      <c r="D14" s="103"/>
      <c r="E14" s="95">
        <f>IF(ISERROR(1/VLOOKUP(D14,$B$5:$D$11,2,FALSE)*H16*I16/24),"",1/VLOOKUP(D14,$B$5:$D$11,2,FALSE)*H16*I16/24)</f>
      </c>
      <c r="F14" s="95">
        <f>IF(ISERROR(D14=0),"",E14)</f>
      </c>
      <c r="G14" s="78">
        <f>IF(ISERROR(D14=0),"",F11)</f>
        <v>0.46875</v>
      </c>
      <c r="H14" s="96">
        <f>$J$6</f>
        <v>2.2</v>
      </c>
      <c r="I14" s="96">
        <v>4</v>
      </c>
      <c r="J14" s="96">
        <f>+H14*I14</f>
        <v>8.8</v>
      </c>
      <c r="K14" s="94">
        <f>IF(D14=0,"",H14*I14)</f>
      </c>
      <c r="L14" s="97">
        <f>IF(D14=0,"",4)</f>
      </c>
      <c r="P14" s="38">
        <v>4</v>
      </c>
      <c r="Q14" s="39">
        <v>20</v>
      </c>
      <c r="R14" s="36">
        <f aca="true" t="shared" si="0" ref="R14:R19">IF(ISERROR(1*60/(P14+Q14/60)),"",1*60/(P14+Q14/60))</f>
        <v>13.846153846153847</v>
      </c>
      <c r="S14" s="8"/>
      <c r="W14" s="5"/>
      <c r="X14" s="9"/>
      <c r="Y14" s="13">
        <f>IF($D14=$B$6,1,0)</f>
        <v>1</v>
      </c>
      <c r="Z14" s="13">
        <f>IF($D14=$B$6,SUM($Y$14:Y14),0)</f>
        <v>1</v>
      </c>
      <c r="AA14" s="13">
        <f>IF($D14=$B$7,1,0)</f>
        <v>1</v>
      </c>
      <c r="AB14" s="13">
        <f>IF($D14=$B$7,SUM($AA$14:AA14),0)</f>
        <v>1</v>
      </c>
      <c r="AC14" s="13">
        <f>IF($D14=$B$8,1,0)</f>
        <v>1</v>
      </c>
      <c r="AD14" s="13">
        <f>IF($D14=$B$8,SUM($AC$14:AC14),0)</f>
        <v>1</v>
      </c>
      <c r="AE14" s="13">
        <f>IF($D14=$B$9,1,0)</f>
        <v>1</v>
      </c>
      <c r="AF14" s="13">
        <f>IF($D14=$B$9,SUM($AE$14:AE14),0)</f>
        <v>1</v>
      </c>
      <c r="AG14" s="13">
        <f>IF($D14=$B$10,1,0)</f>
        <v>1</v>
      </c>
      <c r="AH14" s="13">
        <f>IF($D14=$B$10,SUM($AG$14:AG14),0)</f>
        <v>1</v>
      </c>
      <c r="AI14" s="13">
        <f>IF($D14=$B$11,1,0)</f>
        <v>1</v>
      </c>
      <c r="AJ14" s="13">
        <f>IF($D14=$B$11,SUM($AI$14:AI14),0)</f>
        <v>1</v>
      </c>
      <c r="AK14" s="9"/>
      <c r="AL14" s="9" t="s">
        <v>12</v>
      </c>
      <c r="AM14" s="9">
        <f>+B6</f>
        <v>0</v>
      </c>
      <c r="AN14" s="12" t="s">
        <v>28</v>
      </c>
      <c r="AO14" s="9"/>
    </row>
    <row r="15" spans="2:41" ht="17.25" customHeight="1">
      <c r="B15" s="76">
        <v>1</v>
      </c>
      <c r="C15" s="77" t="s">
        <v>12</v>
      </c>
      <c r="D15" s="104"/>
      <c r="E15" s="78">
        <f>IF(ISERROR(1/VLOOKUP(D15,$B$5:$D$11,3,FALSE)),"",IF(F14&gt;1,"FIN",1/VLOOKUP(D15,$B$5:$D$11,3,FALSE)*H15*I15/24))</f>
      </c>
      <c r="F15" s="78">
        <f aca="true" t="shared" si="1" ref="F15:F49">IF(ISERROR(F14+E15),"",F14+E15)</f>
      </c>
      <c r="G15" s="78">
        <f>IF(ISERROR(G14+E14),"",G14+E14)</f>
      </c>
      <c r="H15" s="79">
        <f>$J$7</f>
        <v>6.5</v>
      </c>
      <c r="I15" s="79">
        <v>4</v>
      </c>
      <c r="J15" s="79">
        <f aca="true" t="shared" si="2" ref="J15:J43">+H15*I15</f>
        <v>26</v>
      </c>
      <c r="K15" s="77">
        <f aca="true" t="shared" si="3" ref="K15:K43">IF(F14&gt;1,"",IF(D15=0,"",K14+H15*I15))</f>
      </c>
      <c r="L15" s="80">
        <f aca="true" t="shared" si="4" ref="L15:L43">IF(F14&gt;1,"",IF(D15=0,"",L14+4))</f>
      </c>
      <c r="P15" s="38"/>
      <c r="Q15" s="39"/>
      <c r="R15" s="36">
        <f t="shared" si="0"/>
      </c>
      <c r="S15" s="8"/>
      <c r="W15" s="5"/>
      <c r="X15" s="9"/>
      <c r="Y15" s="13">
        <f aca="true" t="shared" si="5" ref="Y15:Y49">IF($D15=$B$6,1,0)</f>
        <v>1</v>
      </c>
      <c r="Z15" s="13">
        <f>IF($D15=$B$6,SUM($Y$14:Y15),0)</f>
        <v>2</v>
      </c>
      <c r="AA15" s="13">
        <f aca="true" t="shared" si="6" ref="AA15:AA49">IF($D15=$B$7,1,0)</f>
        <v>1</v>
      </c>
      <c r="AB15" s="13">
        <f>IF($D15=$B$7,SUM($AA$14:AA15),0)</f>
        <v>2</v>
      </c>
      <c r="AC15" s="13">
        <f aca="true" t="shared" si="7" ref="AC15:AC49">IF($D15=$B$8,1,0)</f>
        <v>1</v>
      </c>
      <c r="AD15" s="13">
        <f>IF($D15=$B$8,SUM($AC$14:AC15),0)</f>
        <v>2</v>
      </c>
      <c r="AE15" s="13">
        <f aca="true" t="shared" si="8" ref="AE15:AE49">IF($D15=$B$9,1,0)</f>
        <v>1</v>
      </c>
      <c r="AF15" s="13">
        <f>IF($D15=$B$9,SUM($AE$14:AE15),0)</f>
        <v>2</v>
      </c>
      <c r="AG15" s="13">
        <f aca="true" t="shared" si="9" ref="AG15:AG49">IF($D15=$B$10,1,0)</f>
        <v>1</v>
      </c>
      <c r="AH15" s="13">
        <f>IF($D15=$B$10,SUM($AG$14:AG15),0)</f>
        <v>2</v>
      </c>
      <c r="AI15" s="13">
        <f aca="true" t="shared" si="10" ref="AI15:AI49">IF($D15=$B$11,1,0)</f>
        <v>1</v>
      </c>
      <c r="AJ15" s="13">
        <f>IF($D15=$B$11,SUM($AI$14:AI15),0)</f>
        <v>2</v>
      </c>
      <c r="AK15" s="9"/>
      <c r="AL15" s="9"/>
      <c r="AM15" s="9"/>
      <c r="AN15" s="9"/>
      <c r="AO15" s="9"/>
    </row>
    <row r="16" spans="2:41" ht="17.25" customHeight="1">
      <c r="B16" s="76">
        <v>2</v>
      </c>
      <c r="C16" s="77" t="s">
        <v>11</v>
      </c>
      <c r="D16" s="104"/>
      <c r="E16" s="78">
        <f>IF(ISERROR(1/VLOOKUP(D16,$B$5:$D$11,2,FALSE)),"",IF(F15&gt;1,"FIN",1/VLOOKUP(D16,$B$5:$D$11,2,FALSE)*H16*I16/24))</f>
      </c>
      <c r="F16" s="78">
        <f t="shared" si="1"/>
      </c>
      <c r="G16" s="78">
        <f aca="true" t="shared" si="11" ref="G16:G49">IF(ISERROR(G15+E15),"",G15+E15)</f>
      </c>
      <c r="H16" s="79">
        <f>$J$6</f>
        <v>2.2</v>
      </c>
      <c r="I16" s="79">
        <v>4</v>
      </c>
      <c r="J16" s="79">
        <f t="shared" si="2"/>
        <v>8.8</v>
      </c>
      <c r="K16" s="77">
        <f t="shared" si="3"/>
      </c>
      <c r="L16" s="80">
        <f t="shared" si="4"/>
      </c>
      <c r="M16" s="6"/>
      <c r="P16" s="38"/>
      <c r="Q16" s="39"/>
      <c r="R16" s="36">
        <f t="shared" si="0"/>
      </c>
      <c r="S16" s="8"/>
      <c r="W16" s="5"/>
      <c r="X16" s="9"/>
      <c r="Y16" s="13">
        <f t="shared" si="5"/>
        <v>1</v>
      </c>
      <c r="Z16" s="13">
        <f>IF($D16=$B$6,SUM($Y$14:Y16),0)</f>
        <v>3</v>
      </c>
      <c r="AA16" s="13">
        <f t="shared" si="6"/>
        <v>1</v>
      </c>
      <c r="AB16" s="13">
        <f>IF($D16=$B$7,SUM($AA$14:AA16),0)</f>
        <v>3</v>
      </c>
      <c r="AC16" s="13">
        <f t="shared" si="7"/>
        <v>1</v>
      </c>
      <c r="AD16" s="13">
        <f>IF($D16=$B$8,SUM($AC$14:AC16),0)</f>
        <v>3</v>
      </c>
      <c r="AE16" s="13">
        <f t="shared" si="8"/>
        <v>1</v>
      </c>
      <c r="AF16" s="13">
        <f>IF($D16=$B$9,SUM($AE$14:AE16),0)</f>
        <v>3</v>
      </c>
      <c r="AG16" s="13">
        <f t="shared" si="9"/>
        <v>1</v>
      </c>
      <c r="AH16" s="13">
        <f>IF($D16=$B$10,SUM($AG$14:AG16),0)</f>
        <v>3</v>
      </c>
      <c r="AI16" s="13">
        <f t="shared" si="10"/>
        <v>1</v>
      </c>
      <c r="AJ16" s="13">
        <f>IF($D16=$B$11,SUM($AI$14:AI16),0)</f>
        <v>3</v>
      </c>
      <c r="AK16" s="9"/>
      <c r="AL16" s="9" t="s">
        <v>9</v>
      </c>
      <c r="AM16" s="9" t="s">
        <v>1</v>
      </c>
      <c r="AN16" s="9" t="s">
        <v>6</v>
      </c>
      <c r="AO16" s="9"/>
    </row>
    <row r="17" spans="2:41" ht="17.25" customHeight="1">
      <c r="B17" s="76">
        <v>3</v>
      </c>
      <c r="C17" s="77" t="s">
        <v>12</v>
      </c>
      <c r="D17" s="104"/>
      <c r="E17" s="78">
        <f>IF(ISERROR(1/VLOOKUP(D17,$B$5:$D$11,3,FALSE)),"",IF(F16&gt;1,"FIN",1/VLOOKUP(D17,$B$5:$D$11,3,FALSE)*H17*I17/24))</f>
      </c>
      <c r="F17" s="78">
        <f t="shared" si="1"/>
      </c>
      <c r="G17" s="78">
        <f t="shared" si="11"/>
      </c>
      <c r="H17" s="79">
        <f>$J$7</f>
        <v>6.5</v>
      </c>
      <c r="I17" s="79">
        <v>4</v>
      </c>
      <c r="J17" s="79">
        <f t="shared" si="2"/>
        <v>26</v>
      </c>
      <c r="K17" s="77">
        <f t="shared" si="3"/>
      </c>
      <c r="L17" s="80">
        <f t="shared" si="4"/>
      </c>
      <c r="P17" s="38"/>
      <c r="Q17" s="39"/>
      <c r="R17" s="36">
        <f t="shared" si="0"/>
      </c>
      <c r="W17" s="5"/>
      <c r="X17" s="9"/>
      <c r="Y17" s="13">
        <f t="shared" si="5"/>
        <v>1</v>
      </c>
      <c r="Z17" s="13">
        <f>IF($D17=$B$6,SUM($Y$14:Y17),0)</f>
        <v>4</v>
      </c>
      <c r="AA17" s="13">
        <f t="shared" si="6"/>
        <v>1</v>
      </c>
      <c r="AB17" s="13">
        <f>IF($D17=$B$7,SUM($AA$14:AA17),0)</f>
        <v>4</v>
      </c>
      <c r="AC17" s="13">
        <f t="shared" si="7"/>
        <v>1</v>
      </c>
      <c r="AD17" s="13">
        <f>IF($D17=$B$8,SUM($AC$14:AC17),0)</f>
        <v>4</v>
      </c>
      <c r="AE17" s="13">
        <f t="shared" si="8"/>
        <v>1</v>
      </c>
      <c r="AF17" s="13">
        <f>IF($D17=$B$9,SUM($AE$14:AE17),0)</f>
        <v>4</v>
      </c>
      <c r="AG17" s="13">
        <f t="shared" si="9"/>
        <v>1</v>
      </c>
      <c r="AH17" s="13">
        <f>IF($D17=$B$10,SUM($AG$14:AG17),0)</f>
        <v>4</v>
      </c>
      <c r="AI17" s="13">
        <f t="shared" si="10"/>
        <v>1</v>
      </c>
      <c r="AJ17" s="13">
        <f>IF($D17=$B$11,SUM($AI$14:AI17),0)</f>
        <v>4</v>
      </c>
      <c r="AK17" s="9"/>
      <c r="AL17" s="9" t="s">
        <v>11</v>
      </c>
      <c r="AM17" s="9">
        <f>+B7</f>
        <v>0</v>
      </c>
      <c r="AN17" s="9" t="s">
        <v>28</v>
      </c>
      <c r="AO17" s="9"/>
    </row>
    <row r="18" spans="2:41" ht="17.25" customHeight="1">
      <c r="B18" s="76">
        <v>4</v>
      </c>
      <c r="C18" s="77" t="s">
        <v>11</v>
      </c>
      <c r="D18" s="104"/>
      <c r="E18" s="78">
        <f>IF(ISERROR(1/VLOOKUP(D18,$B$5:$D$11,2,FALSE)),"",IF(F17&gt;1,"FIN",1/VLOOKUP(D18,$B$5:$D$11,2,FALSE)*H18*I18/24))</f>
      </c>
      <c r="F18" s="78">
        <f t="shared" si="1"/>
      </c>
      <c r="G18" s="78">
        <f t="shared" si="11"/>
      </c>
      <c r="H18" s="79">
        <f>$J$6</f>
        <v>2.2</v>
      </c>
      <c r="I18" s="79">
        <v>4</v>
      </c>
      <c r="J18" s="79">
        <f t="shared" si="2"/>
        <v>8.8</v>
      </c>
      <c r="K18" s="77">
        <f t="shared" si="3"/>
      </c>
      <c r="L18" s="80">
        <f t="shared" si="4"/>
      </c>
      <c r="P18" s="38"/>
      <c r="Q18" s="39"/>
      <c r="R18" s="36">
        <f t="shared" si="0"/>
      </c>
      <c r="W18" s="5"/>
      <c r="X18" s="9"/>
      <c r="Y18" s="13">
        <f t="shared" si="5"/>
        <v>1</v>
      </c>
      <c r="Z18" s="13">
        <f>IF($D18=$B$6,SUM($Y$14:Y18),0)</f>
        <v>5</v>
      </c>
      <c r="AA18" s="13">
        <f t="shared" si="6"/>
        <v>1</v>
      </c>
      <c r="AB18" s="13">
        <f>IF($D18=$B$7,SUM($AA$14:AA18),0)</f>
        <v>5</v>
      </c>
      <c r="AC18" s="13">
        <f t="shared" si="7"/>
        <v>1</v>
      </c>
      <c r="AD18" s="13">
        <f>IF($D18=$B$8,SUM($AC$14:AC18),0)</f>
        <v>5</v>
      </c>
      <c r="AE18" s="13">
        <f t="shared" si="8"/>
        <v>1</v>
      </c>
      <c r="AF18" s="13">
        <f>IF($D18=$B$9,SUM($AE$14:AE18),0)</f>
        <v>5</v>
      </c>
      <c r="AG18" s="13">
        <f t="shared" si="9"/>
        <v>1</v>
      </c>
      <c r="AH18" s="13">
        <f>IF($D18=$B$10,SUM($AG$14:AG18),0)</f>
        <v>5</v>
      </c>
      <c r="AI18" s="13">
        <f t="shared" si="10"/>
        <v>1</v>
      </c>
      <c r="AJ18" s="13">
        <f>IF($D18=$B$11,SUM($AI$14:AI18),0)</f>
        <v>5</v>
      </c>
      <c r="AK18" s="9"/>
      <c r="AL18" s="9" t="s">
        <v>9</v>
      </c>
      <c r="AM18" s="9" t="s">
        <v>1</v>
      </c>
      <c r="AN18" s="12" t="s">
        <v>6</v>
      </c>
      <c r="AO18" s="9"/>
    </row>
    <row r="19" spans="2:41" ht="17.25" customHeight="1" thickBot="1">
      <c r="B19" s="76">
        <v>5</v>
      </c>
      <c r="C19" s="77" t="s">
        <v>12</v>
      </c>
      <c r="D19" s="104"/>
      <c r="E19" s="78">
        <f>IF(ISERROR(1/VLOOKUP(D19,$B$5:$D$11,3,FALSE)),"",IF(F18&gt;1,"FIN",1/VLOOKUP(D19,$B$5:$D$11,3,FALSE)*H19*I19/24))</f>
      </c>
      <c r="F19" s="78">
        <f t="shared" si="1"/>
      </c>
      <c r="G19" s="78">
        <f t="shared" si="11"/>
      </c>
      <c r="H19" s="79">
        <f>$J$7</f>
        <v>6.5</v>
      </c>
      <c r="I19" s="79">
        <v>4</v>
      </c>
      <c r="J19" s="79">
        <f t="shared" si="2"/>
        <v>26</v>
      </c>
      <c r="K19" s="77">
        <f t="shared" si="3"/>
      </c>
      <c r="L19" s="80">
        <f t="shared" si="4"/>
      </c>
      <c r="P19" s="40"/>
      <c r="Q19" s="41"/>
      <c r="R19" s="37">
        <f t="shared" si="0"/>
      </c>
      <c r="S19" s="1"/>
      <c r="W19" s="5"/>
      <c r="X19" s="9"/>
      <c r="Y19" s="13">
        <f t="shared" si="5"/>
        <v>1</v>
      </c>
      <c r="Z19" s="13">
        <f>IF($D19=$B$6,SUM($Y$14:Y19),0)</f>
        <v>6</v>
      </c>
      <c r="AA19" s="13">
        <f t="shared" si="6"/>
        <v>1</v>
      </c>
      <c r="AB19" s="13">
        <f>IF($D19=$B$7,SUM($AA$14:AA19),0)</f>
        <v>6</v>
      </c>
      <c r="AC19" s="13">
        <f t="shared" si="7"/>
        <v>1</v>
      </c>
      <c r="AD19" s="13">
        <f>IF($D19=$B$8,SUM($AC$14:AC19),0)</f>
        <v>6</v>
      </c>
      <c r="AE19" s="13">
        <f t="shared" si="8"/>
        <v>1</v>
      </c>
      <c r="AF19" s="13">
        <f>IF($D19=$B$9,SUM($AE$14:AE19),0)</f>
        <v>6</v>
      </c>
      <c r="AG19" s="13">
        <f t="shared" si="9"/>
        <v>1</v>
      </c>
      <c r="AH19" s="13">
        <f>IF($D19=$B$10,SUM($AG$14:AG19),0)</f>
        <v>6</v>
      </c>
      <c r="AI19" s="13">
        <f t="shared" si="10"/>
        <v>1</v>
      </c>
      <c r="AJ19" s="13">
        <f>IF($D19=$B$11,SUM($AI$14:AI19),0)</f>
        <v>6</v>
      </c>
      <c r="AK19" s="9"/>
      <c r="AL19" s="9" t="s">
        <v>12</v>
      </c>
      <c r="AM19" s="9">
        <f>+B7</f>
        <v>0</v>
      </c>
      <c r="AN19" s="12" t="s">
        <v>28</v>
      </c>
      <c r="AO19" s="9"/>
    </row>
    <row r="20" spans="2:41" ht="17.25" customHeight="1">
      <c r="B20" s="76">
        <v>6</v>
      </c>
      <c r="C20" s="77" t="s">
        <v>11</v>
      </c>
      <c r="D20" s="104"/>
      <c r="E20" s="78">
        <f>IF(ISERROR(1/VLOOKUP(D20,$B$5:$D$11,2,FALSE)),"",IF(F19&gt;1,"FIN",1/VLOOKUP(D20,$B$5:$D$11,2,FALSE)*H20*I20/24))</f>
      </c>
      <c r="F20" s="78">
        <f t="shared" si="1"/>
      </c>
      <c r="G20" s="78">
        <f t="shared" si="11"/>
      </c>
      <c r="H20" s="79">
        <f>$J$6</f>
        <v>2.2</v>
      </c>
      <c r="I20" s="79">
        <v>4</v>
      </c>
      <c r="J20" s="79">
        <f t="shared" si="2"/>
        <v>8.8</v>
      </c>
      <c r="K20" s="77">
        <f t="shared" si="3"/>
      </c>
      <c r="L20" s="80">
        <f t="shared" si="4"/>
      </c>
      <c r="O20" s="7"/>
      <c r="P20" s="7"/>
      <c r="Q20" s="7"/>
      <c r="R20" s="7"/>
      <c r="S20" s="7"/>
      <c r="T20" s="7"/>
      <c r="W20" s="5"/>
      <c r="X20" s="9"/>
      <c r="Y20" s="13">
        <f t="shared" si="5"/>
        <v>1</v>
      </c>
      <c r="Z20" s="13">
        <f>IF($D20=$B$6,SUM($Y$14:Y20),0)</f>
        <v>7</v>
      </c>
      <c r="AA20" s="13">
        <f t="shared" si="6"/>
        <v>1</v>
      </c>
      <c r="AB20" s="13">
        <f>IF($D20=$B$7,SUM($AA$14:AA20),0)</f>
        <v>7</v>
      </c>
      <c r="AC20" s="13">
        <f t="shared" si="7"/>
        <v>1</v>
      </c>
      <c r="AD20" s="13">
        <f>IF($D20=$B$8,SUM($AC$14:AC20),0)</f>
        <v>7</v>
      </c>
      <c r="AE20" s="13">
        <f t="shared" si="8"/>
        <v>1</v>
      </c>
      <c r="AF20" s="13">
        <f>IF($D20=$B$9,SUM($AE$14:AE20),0)</f>
        <v>7</v>
      </c>
      <c r="AG20" s="13">
        <f t="shared" si="9"/>
        <v>1</v>
      </c>
      <c r="AH20" s="13">
        <f>IF($D20=$B$10,SUM($AG$14:AG20),0)</f>
        <v>7</v>
      </c>
      <c r="AI20" s="13">
        <f t="shared" si="10"/>
        <v>1</v>
      </c>
      <c r="AJ20" s="13">
        <f>IF($D20=$B$11,SUM($AI$14:AI20),0)</f>
        <v>7</v>
      </c>
      <c r="AK20" s="9"/>
      <c r="AL20" s="9"/>
      <c r="AM20" s="9"/>
      <c r="AN20" s="9"/>
      <c r="AO20" s="9"/>
    </row>
    <row r="21" spans="2:41" ht="17.25" customHeight="1">
      <c r="B21" s="76">
        <v>7</v>
      </c>
      <c r="C21" s="77" t="s">
        <v>12</v>
      </c>
      <c r="D21" s="104"/>
      <c r="E21" s="78">
        <f>IF(ISERROR(1/VLOOKUP(D21,$B$5:$D$11,3,FALSE)),"",IF(F20&gt;1,"FIN",1/VLOOKUP(D21,$B$5:$D$11,3,FALSE)*H21*I21/24))</f>
      </c>
      <c r="F21" s="78">
        <f t="shared" si="1"/>
      </c>
      <c r="G21" s="78">
        <f t="shared" si="11"/>
      </c>
      <c r="H21" s="79">
        <f>$J$7</f>
        <v>6.5</v>
      </c>
      <c r="I21" s="79">
        <v>4</v>
      </c>
      <c r="J21" s="79">
        <f t="shared" si="2"/>
        <v>26</v>
      </c>
      <c r="K21" s="77">
        <f t="shared" si="3"/>
      </c>
      <c r="L21" s="80">
        <f t="shared" si="4"/>
      </c>
      <c r="N21" s="17"/>
      <c r="O21" s="17"/>
      <c r="P21" s="17"/>
      <c r="Q21" s="142" t="s">
        <v>35</v>
      </c>
      <c r="R21" s="142"/>
      <c r="S21" s="17"/>
      <c r="T21" s="17"/>
      <c r="U21" s="17"/>
      <c r="W21" s="5"/>
      <c r="X21" s="9"/>
      <c r="Y21" s="13">
        <f t="shared" si="5"/>
        <v>1</v>
      </c>
      <c r="Z21" s="13">
        <f>IF($D21=$B$6,SUM($Y$14:Y21),0)</f>
        <v>8</v>
      </c>
      <c r="AA21" s="13">
        <f t="shared" si="6"/>
        <v>1</v>
      </c>
      <c r="AB21" s="13">
        <f>IF($D21=$B$7,SUM($AA$14:AA21),0)</f>
        <v>8</v>
      </c>
      <c r="AC21" s="13">
        <f t="shared" si="7"/>
        <v>1</v>
      </c>
      <c r="AD21" s="13">
        <f>IF($D21=$B$8,SUM($AC$14:AC21),0)</f>
        <v>8</v>
      </c>
      <c r="AE21" s="13">
        <f t="shared" si="8"/>
        <v>1</v>
      </c>
      <c r="AF21" s="13">
        <f>IF($D21=$B$9,SUM($AE$14:AE21),0)</f>
        <v>8</v>
      </c>
      <c r="AG21" s="13">
        <f t="shared" si="9"/>
        <v>1</v>
      </c>
      <c r="AH21" s="13">
        <f>IF($D21=$B$10,SUM($AG$14:AG21),0)</f>
        <v>8</v>
      </c>
      <c r="AI21" s="13">
        <f t="shared" si="10"/>
        <v>1</v>
      </c>
      <c r="AJ21" s="13">
        <f>IF($D21=$B$11,SUM($AI$14:AI21),0)</f>
        <v>8</v>
      </c>
      <c r="AK21" s="9"/>
      <c r="AL21" s="9" t="s">
        <v>9</v>
      </c>
      <c r="AM21" s="9" t="s">
        <v>1</v>
      </c>
      <c r="AN21" s="9" t="s">
        <v>6</v>
      </c>
      <c r="AO21" s="9"/>
    </row>
    <row r="22" spans="2:41" ht="17.25" customHeight="1">
      <c r="B22" s="76">
        <v>8</v>
      </c>
      <c r="C22" s="77" t="s">
        <v>11</v>
      </c>
      <c r="D22" s="104"/>
      <c r="E22" s="78">
        <f>IF(ISERROR(1/VLOOKUP(D22,$B$5:$D$11,2,FALSE)),"",IF(F21&gt;1,"FIN",1/VLOOKUP(D22,$B$5:$D$11,2,FALSE)*H22*I22/24))</f>
      </c>
      <c r="F22" s="78">
        <f t="shared" si="1"/>
      </c>
      <c r="G22" s="78">
        <f t="shared" si="11"/>
      </c>
      <c r="H22" s="79">
        <f>$J$6</f>
        <v>2.2</v>
      </c>
      <c r="I22" s="79">
        <v>4</v>
      </c>
      <c r="J22" s="79">
        <f t="shared" si="2"/>
        <v>8.8</v>
      </c>
      <c r="K22" s="77">
        <f t="shared" si="3"/>
      </c>
      <c r="L22" s="80">
        <f t="shared" si="4"/>
      </c>
      <c r="N22" s="62"/>
      <c r="O22" s="62"/>
      <c r="P22" s="17"/>
      <c r="Q22" s="142"/>
      <c r="R22" s="142"/>
      <c r="S22" s="17"/>
      <c r="T22" s="17"/>
      <c r="U22" s="17"/>
      <c r="W22" s="5"/>
      <c r="X22" s="9"/>
      <c r="Y22" s="13">
        <f t="shared" si="5"/>
        <v>1</v>
      </c>
      <c r="Z22" s="13">
        <f>IF($D22=$B$6,SUM($Y$14:Y22),0)</f>
        <v>9</v>
      </c>
      <c r="AA22" s="13">
        <f t="shared" si="6"/>
        <v>1</v>
      </c>
      <c r="AB22" s="13">
        <f>IF($D22=$B$7,SUM($AA$14:AA22),0)</f>
        <v>9</v>
      </c>
      <c r="AC22" s="13">
        <f t="shared" si="7"/>
        <v>1</v>
      </c>
      <c r="AD22" s="13">
        <f>IF($D22=$B$8,SUM($AC$14:AC22),0)</f>
        <v>9</v>
      </c>
      <c r="AE22" s="13">
        <f t="shared" si="8"/>
        <v>1</v>
      </c>
      <c r="AF22" s="13">
        <f>IF($D22=$B$9,SUM($AE$14:AE22),0)</f>
        <v>9</v>
      </c>
      <c r="AG22" s="13">
        <f t="shared" si="9"/>
        <v>1</v>
      </c>
      <c r="AH22" s="13">
        <f>IF($D22=$B$10,SUM($AG$14:AG22),0)</f>
        <v>9</v>
      </c>
      <c r="AI22" s="13">
        <f t="shared" si="10"/>
        <v>1</v>
      </c>
      <c r="AJ22" s="13">
        <f>IF($D22=$B$11,SUM($AI$14:AI22),0)</f>
        <v>9</v>
      </c>
      <c r="AK22" s="9"/>
      <c r="AL22" s="9" t="s">
        <v>11</v>
      </c>
      <c r="AM22" s="9">
        <f>+B8</f>
        <v>0</v>
      </c>
      <c r="AN22" s="9" t="s">
        <v>28</v>
      </c>
      <c r="AO22" s="9"/>
    </row>
    <row r="23" spans="2:41" ht="17.25" customHeight="1">
      <c r="B23" s="76">
        <v>9</v>
      </c>
      <c r="C23" s="77" t="s">
        <v>12</v>
      </c>
      <c r="D23" s="104"/>
      <c r="E23" s="78">
        <f>IF(ISERROR(1/VLOOKUP(D23,$B$5:$D$11,3,FALSE)),"",IF(F22&gt;1,"FIN",1/VLOOKUP(D23,$B$5:$D$11,3,FALSE)*H23*I23/24))</f>
      </c>
      <c r="F23" s="78">
        <f t="shared" si="1"/>
      </c>
      <c r="G23" s="78">
        <f t="shared" si="11"/>
      </c>
      <c r="H23" s="79">
        <f>$J$7</f>
        <v>6.5</v>
      </c>
      <c r="I23" s="79">
        <v>4</v>
      </c>
      <c r="J23" s="79">
        <f t="shared" si="2"/>
        <v>26</v>
      </c>
      <c r="K23" s="77">
        <f t="shared" si="3"/>
      </c>
      <c r="L23" s="80">
        <f t="shared" si="4"/>
      </c>
      <c r="N23" s="62"/>
      <c r="O23" s="62"/>
      <c r="P23" s="17"/>
      <c r="Q23" s="17"/>
      <c r="R23" s="17"/>
      <c r="S23" s="17"/>
      <c r="T23" s="17"/>
      <c r="U23" s="17"/>
      <c r="W23" s="5"/>
      <c r="X23" s="9"/>
      <c r="Y23" s="13">
        <f t="shared" si="5"/>
        <v>1</v>
      </c>
      <c r="Z23" s="13">
        <f>IF($D23=$B$6,SUM($Y$14:Y23),0)</f>
        <v>10</v>
      </c>
      <c r="AA23" s="13">
        <f t="shared" si="6"/>
        <v>1</v>
      </c>
      <c r="AB23" s="13">
        <f>IF($D23=$B$7,SUM($AA$14:AA23),0)</f>
        <v>10</v>
      </c>
      <c r="AC23" s="13">
        <f t="shared" si="7"/>
        <v>1</v>
      </c>
      <c r="AD23" s="13">
        <f>IF($D23=$B$8,SUM($AC$14:AC23),0)</f>
        <v>10</v>
      </c>
      <c r="AE23" s="13">
        <f t="shared" si="8"/>
        <v>1</v>
      </c>
      <c r="AF23" s="13">
        <f>IF($D23=$B$9,SUM($AE$14:AE23),0)</f>
        <v>10</v>
      </c>
      <c r="AG23" s="13">
        <f t="shared" si="9"/>
        <v>1</v>
      </c>
      <c r="AH23" s="13">
        <f>IF($D23=$B$10,SUM($AG$14:AG23),0)</f>
        <v>10</v>
      </c>
      <c r="AI23" s="13">
        <f t="shared" si="10"/>
        <v>1</v>
      </c>
      <c r="AJ23" s="13">
        <f>IF($D23=$B$11,SUM($AI$14:AI23),0)</f>
        <v>10</v>
      </c>
      <c r="AK23" s="9"/>
      <c r="AL23" s="9" t="s">
        <v>9</v>
      </c>
      <c r="AM23" s="9" t="s">
        <v>1</v>
      </c>
      <c r="AN23" s="12" t="s">
        <v>6</v>
      </c>
      <c r="AO23" s="9"/>
    </row>
    <row r="24" spans="2:41" ht="17.25" customHeight="1">
      <c r="B24" s="76">
        <v>10</v>
      </c>
      <c r="C24" s="77" t="s">
        <v>11</v>
      </c>
      <c r="D24" s="104"/>
      <c r="E24" s="78">
        <f>IF(ISERROR(1/VLOOKUP(D24,$B$5:$D$11,2,FALSE)),"",IF(F23&gt;1,"FIN",1/VLOOKUP(D24,$B$5:$D$11,2,FALSE)*H24*I24/24))</f>
      </c>
      <c r="F24" s="78">
        <f t="shared" si="1"/>
      </c>
      <c r="G24" s="78">
        <f t="shared" si="11"/>
      </c>
      <c r="H24" s="79">
        <f>$J$6</f>
        <v>2.2</v>
      </c>
      <c r="I24" s="79">
        <v>4</v>
      </c>
      <c r="J24" s="79">
        <f t="shared" si="2"/>
        <v>8.8</v>
      </c>
      <c r="K24" s="77">
        <f t="shared" si="3"/>
      </c>
      <c r="L24" s="80">
        <f t="shared" si="4"/>
      </c>
      <c r="N24" s="91" t="s">
        <v>38</v>
      </c>
      <c r="O24" s="17"/>
      <c r="P24" s="17"/>
      <c r="Q24" s="17"/>
      <c r="R24" s="17"/>
      <c r="S24" s="17"/>
      <c r="T24" s="17"/>
      <c r="U24" s="17"/>
      <c r="W24" s="5"/>
      <c r="X24" s="9"/>
      <c r="Y24" s="13">
        <f t="shared" si="5"/>
        <v>1</v>
      </c>
      <c r="Z24" s="13">
        <f>IF($D24=$B$6,SUM($Y$14:Y24),0)</f>
        <v>11</v>
      </c>
      <c r="AA24" s="13">
        <f t="shared" si="6"/>
        <v>1</v>
      </c>
      <c r="AB24" s="13">
        <f>IF($D24=$B$7,SUM($AA$14:AA24),0)</f>
        <v>11</v>
      </c>
      <c r="AC24" s="13">
        <f t="shared" si="7"/>
        <v>1</v>
      </c>
      <c r="AD24" s="13">
        <f>IF($D24=$B$8,SUM($AC$14:AC24),0)</f>
        <v>11</v>
      </c>
      <c r="AE24" s="13">
        <f t="shared" si="8"/>
        <v>1</v>
      </c>
      <c r="AF24" s="13">
        <f>IF($D24=$B$9,SUM($AE$14:AE24),0)</f>
        <v>11</v>
      </c>
      <c r="AG24" s="13">
        <f t="shared" si="9"/>
        <v>1</v>
      </c>
      <c r="AH24" s="13">
        <f>IF($D24=$B$10,SUM($AG$14:AG24),0)</f>
        <v>11</v>
      </c>
      <c r="AI24" s="13">
        <f t="shared" si="10"/>
        <v>1</v>
      </c>
      <c r="AJ24" s="13">
        <f>IF($D24=$B$11,SUM($AI$14:AI24),0)</f>
        <v>11</v>
      </c>
      <c r="AK24" s="9"/>
      <c r="AL24" s="9" t="s">
        <v>12</v>
      </c>
      <c r="AM24" s="9">
        <f>+B8</f>
        <v>0</v>
      </c>
      <c r="AN24" s="12" t="s">
        <v>28</v>
      </c>
      <c r="AO24" s="9"/>
    </row>
    <row r="25" spans="2:41" ht="17.25" customHeight="1">
      <c r="B25" s="76">
        <v>11</v>
      </c>
      <c r="C25" s="77" t="s">
        <v>12</v>
      </c>
      <c r="D25" s="104"/>
      <c r="E25" s="78">
        <f>IF(ISERROR(1/VLOOKUP(D25,$B$5:$D$11,3,FALSE)),"",IF(F24&gt;1,"FIN",1/VLOOKUP(D25,$B$5:$D$11,3,FALSE)*H25*I25/24))</f>
      </c>
      <c r="F25" s="78">
        <f t="shared" si="1"/>
      </c>
      <c r="G25" s="78">
        <f t="shared" si="11"/>
      </c>
      <c r="H25" s="79">
        <f>$J$7</f>
        <v>6.5</v>
      </c>
      <c r="I25" s="79">
        <v>4</v>
      </c>
      <c r="J25" s="79">
        <f t="shared" si="2"/>
        <v>26</v>
      </c>
      <c r="K25" s="77">
        <f t="shared" si="3"/>
      </c>
      <c r="L25" s="80">
        <f t="shared" si="4"/>
      </c>
      <c r="N25" s="92" t="s">
        <v>39</v>
      </c>
      <c r="O25" s="17"/>
      <c r="P25" s="17"/>
      <c r="Q25" s="17"/>
      <c r="R25" s="17"/>
      <c r="S25" s="17"/>
      <c r="T25" s="17"/>
      <c r="U25" s="17"/>
      <c r="W25" s="5"/>
      <c r="X25" s="9"/>
      <c r="Y25" s="13">
        <f t="shared" si="5"/>
        <v>1</v>
      </c>
      <c r="Z25" s="13">
        <f>IF($D25=$B$6,SUM($Y$14:Y25),0)</f>
        <v>12</v>
      </c>
      <c r="AA25" s="13">
        <f t="shared" si="6"/>
        <v>1</v>
      </c>
      <c r="AB25" s="13">
        <f>IF($D25=$B$7,SUM($AA$14:AA25),0)</f>
        <v>12</v>
      </c>
      <c r="AC25" s="13">
        <f t="shared" si="7"/>
        <v>1</v>
      </c>
      <c r="AD25" s="13">
        <f>IF($D25=$B$8,SUM($AC$14:AC25),0)</f>
        <v>12</v>
      </c>
      <c r="AE25" s="13">
        <f t="shared" si="8"/>
        <v>1</v>
      </c>
      <c r="AF25" s="13">
        <f>IF($D25=$B$9,SUM($AE$14:AE25),0)</f>
        <v>12</v>
      </c>
      <c r="AG25" s="13">
        <f t="shared" si="9"/>
        <v>1</v>
      </c>
      <c r="AH25" s="13">
        <f>IF($D25=$B$10,SUM($AG$14:AG25),0)</f>
        <v>12</v>
      </c>
      <c r="AI25" s="13">
        <f t="shared" si="10"/>
        <v>1</v>
      </c>
      <c r="AJ25" s="13">
        <f>IF($D25=$B$11,SUM($AI$14:AI25),0)</f>
        <v>12</v>
      </c>
      <c r="AK25" s="9"/>
      <c r="AL25" s="9"/>
      <c r="AM25" s="9"/>
      <c r="AN25" s="12"/>
      <c r="AO25" s="9"/>
    </row>
    <row r="26" spans="2:41" ht="17.25" customHeight="1">
      <c r="B26" s="76">
        <v>12</v>
      </c>
      <c r="C26" s="77" t="s">
        <v>11</v>
      </c>
      <c r="D26" s="104"/>
      <c r="E26" s="78">
        <f>IF(ISERROR(1/VLOOKUP(D26,$B$5:$D$11,2,FALSE)),"",IF(F25&gt;1,"FIN",1/VLOOKUP(D26,$B$5:$D$11,2,FALSE)*H26*I26/24))</f>
      </c>
      <c r="F26" s="78">
        <f t="shared" si="1"/>
      </c>
      <c r="G26" s="78">
        <f t="shared" si="11"/>
      </c>
      <c r="H26" s="79">
        <f>$J$6</f>
        <v>2.2</v>
      </c>
      <c r="I26" s="79">
        <v>4</v>
      </c>
      <c r="J26" s="79">
        <f t="shared" si="2"/>
        <v>8.8</v>
      </c>
      <c r="K26" s="77">
        <f t="shared" si="3"/>
      </c>
      <c r="L26" s="80">
        <f t="shared" si="4"/>
      </c>
      <c r="N26" s="92" t="s">
        <v>43</v>
      </c>
      <c r="O26" s="17"/>
      <c r="P26" s="17"/>
      <c r="Q26" s="17"/>
      <c r="R26" s="17"/>
      <c r="S26" s="17"/>
      <c r="T26" s="17"/>
      <c r="U26" s="17"/>
      <c r="W26" s="5"/>
      <c r="X26" s="9"/>
      <c r="Y26" s="13">
        <f t="shared" si="5"/>
        <v>1</v>
      </c>
      <c r="Z26" s="13">
        <f>IF($D26=$B$6,SUM($Y$14:Y26),0)</f>
        <v>13</v>
      </c>
      <c r="AA26" s="13">
        <f t="shared" si="6"/>
        <v>1</v>
      </c>
      <c r="AB26" s="13">
        <f>IF($D26=$B$7,SUM($AA$14:AA26),0)</f>
        <v>13</v>
      </c>
      <c r="AC26" s="13">
        <f t="shared" si="7"/>
        <v>1</v>
      </c>
      <c r="AD26" s="13">
        <f>IF($D26=$B$8,SUM($AC$14:AC26),0)</f>
        <v>13</v>
      </c>
      <c r="AE26" s="13">
        <f t="shared" si="8"/>
        <v>1</v>
      </c>
      <c r="AF26" s="13">
        <f>IF($D26=$B$9,SUM($AE$14:AE26),0)</f>
        <v>13</v>
      </c>
      <c r="AG26" s="13">
        <f t="shared" si="9"/>
        <v>1</v>
      </c>
      <c r="AH26" s="13">
        <f>IF($D26=$B$10,SUM($AG$14:AG26),0)</f>
        <v>13</v>
      </c>
      <c r="AI26" s="13">
        <f t="shared" si="10"/>
        <v>1</v>
      </c>
      <c r="AJ26" s="13">
        <f>IF($D26=$B$11,SUM($AI$14:AI26),0)</f>
        <v>13</v>
      </c>
      <c r="AK26" s="9"/>
      <c r="AL26" s="9" t="s">
        <v>9</v>
      </c>
      <c r="AM26" s="9" t="s">
        <v>1</v>
      </c>
      <c r="AN26" s="9" t="s">
        <v>6</v>
      </c>
      <c r="AO26" s="9"/>
    </row>
    <row r="27" spans="2:41" ht="17.25" customHeight="1">
      <c r="B27" s="76">
        <v>13</v>
      </c>
      <c r="C27" s="77" t="s">
        <v>12</v>
      </c>
      <c r="D27" s="104"/>
      <c r="E27" s="78">
        <f>IF(ISERROR(1/VLOOKUP(D27,$B$5:$D$11,3,FALSE)),"",IF(F26&gt;1,"FIN",1/VLOOKUP(D27,$B$5:$D$11,3,FALSE)*H27*I27/24))</f>
      </c>
      <c r="F27" s="78">
        <f t="shared" si="1"/>
      </c>
      <c r="G27" s="78">
        <f t="shared" si="11"/>
      </c>
      <c r="H27" s="79">
        <f>$J$7</f>
        <v>6.5</v>
      </c>
      <c r="I27" s="79">
        <v>4</v>
      </c>
      <c r="J27" s="79">
        <f t="shared" si="2"/>
        <v>26</v>
      </c>
      <c r="K27" s="77">
        <f t="shared" si="3"/>
      </c>
      <c r="L27" s="80">
        <f t="shared" si="4"/>
      </c>
      <c r="N27" s="92" t="s">
        <v>36</v>
      </c>
      <c r="O27" s="17"/>
      <c r="P27" s="17"/>
      <c r="Q27" s="17"/>
      <c r="R27" s="17"/>
      <c r="S27" s="17"/>
      <c r="T27" s="17"/>
      <c r="U27" s="17"/>
      <c r="W27" s="5"/>
      <c r="X27" s="9"/>
      <c r="Y27" s="13">
        <f t="shared" si="5"/>
        <v>1</v>
      </c>
      <c r="Z27" s="13">
        <f>IF($D27=$B$6,SUM($Y$14:Y27),0)</f>
        <v>14</v>
      </c>
      <c r="AA27" s="13">
        <f t="shared" si="6"/>
        <v>1</v>
      </c>
      <c r="AB27" s="13">
        <f>IF($D27=$B$7,SUM($AA$14:AA27),0)</f>
        <v>14</v>
      </c>
      <c r="AC27" s="13">
        <f t="shared" si="7"/>
        <v>1</v>
      </c>
      <c r="AD27" s="13">
        <f>IF($D27=$B$8,SUM($AC$14:AC27),0)</f>
        <v>14</v>
      </c>
      <c r="AE27" s="13">
        <f t="shared" si="8"/>
        <v>1</v>
      </c>
      <c r="AF27" s="13">
        <f>IF($D27=$B$9,SUM($AE$14:AE27),0)</f>
        <v>14</v>
      </c>
      <c r="AG27" s="13">
        <f t="shared" si="9"/>
        <v>1</v>
      </c>
      <c r="AH27" s="13">
        <f>IF($D27=$B$10,SUM($AG$14:AG27),0)</f>
        <v>14</v>
      </c>
      <c r="AI27" s="13">
        <f t="shared" si="10"/>
        <v>1</v>
      </c>
      <c r="AJ27" s="13">
        <f>IF($D27=$B$11,SUM($AI$14:AI27),0)</f>
        <v>14</v>
      </c>
      <c r="AK27" s="9"/>
      <c r="AL27" s="9" t="s">
        <v>11</v>
      </c>
      <c r="AM27" s="9">
        <f>+B9</f>
        <v>0</v>
      </c>
      <c r="AN27" s="9" t="s">
        <v>28</v>
      </c>
      <c r="AO27" s="9"/>
    </row>
    <row r="28" spans="2:41" ht="17.25" customHeight="1">
      <c r="B28" s="76">
        <v>14</v>
      </c>
      <c r="C28" s="77" t="s">
        <v>11</v>
      </c>
      <c r="D28" s="104"/>
      <c r="E28" s="78">
        <f>IF(ISERROR(1/VLOOKUP(D28,$B$5:$D$11,2,FALSE)),"",IF(F27&gt;1,"FIN",1/VLOOKUP(D28,$B$5:$D$11,2,FALSE)*H28*I28/24))</f>
      </c>
      <c r="F28" s="78">
        <f t="shared" si="1"/>
      </c>
      <c r="G28" s="78">
        <f t="shared" si="11"/>
      </c>
      <c r="H28" s="79">
        <f>$J$6</f>
        <v>2.2</v>
      </c>
      <c r="I28" s="79">
        <v>4</v>
      </c>
      <c r="J28" s="79">
        <f t="shared" si="2"/>
        <v>8.8</v>
      </c>
      <c r="K28" s="77">
        <f t="shared" si="3"/>
      </c>
      <c r="L28" s="80">
        <f t="shared" si="4"/>
      </c>
      <c r="N28" s="92" t="s">
        <v>40</v>
      </c>
      <c r="O28" s="17"/>
      <c r="P28" s="17"/>
      <c r="Q28" s="17"/>
      <c r="R28" s="17"/>
      <c r="S28" s="17"/>
      <c r="T28" s="17"/>
      <c r="U28" s="17"/>
      <c r="W28" s="5"/>
      <c r="X28" s="9"/>
      <c r="Y28" s="13">
        <f t="shared" si="5"/>
        <v>1</v>
      </c>
      <c r="Z28" s="13">
        <f>IF($D28=$B$6,SUM($Y$14:Y28),0)</f>
        <v>15</v>
      </c>
      <c r="AA28" s="13">
        <f t="shared" si="6"/>
        <v>1</v>
      </c>
      <c r="AB28" s="13">
        <f>IF($D28=$B$7,SUM($AA$14:AA28),0)</f>
        <v>15</v>
      </c>
      <c r="AC28" s="13">
        <f t="shared" si="7"/>
        <v>1</v>
      </c>
      <c r="AD28" s="13">
        <f>IF($D28=$B$8,SUM($AC$14:AC28),0)</f>
        <v>15</v>
      </c>
      <c r="AE28" s="13">
        <f t="shared" si="8"/>
        <v>1</v>
      </c>
      <c r="AF28" s="13">
        <f>IF($D28=$B$9,SUM($AE$14:AE28),0)</f>
        <v>15</v>
      </c>
      <c r="AG28" s="13">
        <f t="shared" si="9"/>
        <v>1</v>
      </c>
      <c r="AH28" s="13">
        <f>IF($D28=$B$10,SUM($AG$14:AG28),0)</f>
        <v>15</v>
      </c>
      <c r="AI28" s="13">
        <f t="shared" si="10"/>
        <v>1</v>
      </c>
      <c r="AJ28" s="13">
        <f>IF($D28=$B$11,SUM($AI$14:AI28),0)</f>
        <v>15</v>
      </c>
      <c r="AK28" s="9"/>
      <c r="AL28" s="9" t="s">
        <v>9</v>
      </c>
      <c r="AM28" s="9" t="s">
        <v>1</v>
      </c>
      <c r="AN28" s="12" t="s">
        <v>6</v>
      </c>
      <c r="AO28" s="9"/>
    </row>
    <row r="29" spans="2:41" ht="17.25" customHeight="1">
      <c r="B29" s="76">
        <v>15</v>
      </c>
      <c r="C29" s="77" t="s">
        <v>12</v>
      </c>
      <c r="D29" s="104"/>
      <c r="E29" s="78">
        <f>IF(ISERROR(1/VLOOKUP(D29,$B$5:$D$11,3,FALSE)),"",IF(F28&gt;1,"FIN",1/VLOOKUP(D29,$B$5:$D$11,3,FALSE)*H29*I29/24))</f>
      </c>
      <c r="F29" s="78">
        <f t="shared" si="1"/>
      </c>
      <c r="G29" s="78">
        <f t="shared" si="11"/>
      </c>
      <c r="H29" s="79">
        <f>$J$7</f>
        <v>6.5</v>
      </c>
      <c r="I29" s="79">
        <v>4</v>
      </c>
      <c r="J29" s="79">
        <f t="shared" si="2"/>
        <v>26</v>
      </c>
      <c r="K29" s="77">
        <f t="shared" si="3"/>
      </c>
      <c r="L29" s="80">
        <f t="shared" si="4"/>
      </c>
      <c r="N29" s="92" t="s">
        <v>41</v>
      </c>
      <c r="O29" s="17"/>
      <c r="P29" s="17"/>
      <c r="Q29" s="17"/>
      <c r="R29" s="17"/>
      <c r="S29" s="17"/>
      <c r="T29" s="17"/>
      <c r="U29" s="17"/>
      <c r="W29" s="5"/>
      <c r="X29" s="9"/>
      <c r="Y29" s="13">
        <f t="shared" si="5"/>
        <v>1</v>
      </c>
      <c r="Z29" s="13">
        <f>IF($D29=$B$6,SUM($Y$14:Y29),0)</f>
        <v>16</v>
      </c>
      <c r="AA29" s="13">
        <f t="shared" si="6"/>
        <v>1</v>
      </c>
      <c r="AB29" s="13">
        <f>IF($D29=$B$7,SUM($AA$14:AA29),0)</f>
        <v>16</v>
      </c>
      <c r="AC29" s="13">
        <f t="shared" si="7"/>
        <v>1</v>
      </c>
      <c r="AD29" s="13">
        <f>IF($D29=$B$8,SUM($AC$14:AC29),0)</f>
        <v>16</v>
      </c>
      <c r="AE29" s="13">
        <f t="shared" si="8"/>
        <v>1</v>
      </c>
      <c r="AF29" s="13">
        <f>IF($D29=$B$9,SUM($AE$14:AE29),0)</f>
        <v>16</v>
      </c>
      <c r="AG29" s="13">
        <f t="shared" si="9"/>
        <v>1</v>
      </c>
      <c r="AH29" s="13">
        <f>IF($D29=$B$10,SUM($AG$14:AG29),0)</f>
        <v>16</v>
      </c>
      <c r="AI29" s="13">
        <f t="shared" si="10"/>
        <v>1</v>
      </c>
      <c r="AJ29" s="13">
        <f>IF($D29=$B$11,SUM($AI$14:AI29),0)</f>
        <v>16</v>
      </c>
      <c r="AK29" s="9"/>
      <c r="AL29" s="9" t="s">
        <v>12</v>
      </c>
      <c r="AM29" s="9">
        <f>+B9</f>
        <v>0</v>
      </c>
      <c r="AN29" s="12" t="s">
        <v>28</v>
      </c>
      <c r="AO29" s="9"/>
    </row>
    <row r="30" spans="2:41" ht="17.25" customHeight="1">
      <c r="B30" s="76">
        <v>16</v>
      </c>
      <c r="C30" s="77" t="s">
        <v>11</v>
      </c>
      <c r="D30" s="104"/>
      <c r="E30" s="78">
        <f>IF(ISERROR(1/VLOOKUP(D30,$B$5:$D$11,2,FALSE)),"",IF(F29&gt;1,"FIN",1/VLOOKUP(D30,$B$5:$D$11,2,FALSE)*H30*I30/24))</f>
      </c>
      <c r="F30" s="78">
        <f t="shared" si="1"/>
      </c>
      <c r="G30" s="78">
        <f t="shared" si="11"/>
      </c>
      <c r="H30" s="79">
        <f>$J$6</f>
        <v>2.2</v>
      </c>
      <c r="I30" s="79">
        <v>4</v>
      </c>
      <c r="J30" s="79">
        <f t="shared" si="2"/>
        <v>8.8</v>
      </c>
      <c r="K30" s="77">
        <f t="shared" si="3"/>
      </c>
      <c r="L30" s="80">
        <f t="shared" si="4"/>
      </c>
      <c r="N30" s="92" t="s">
        <v>42</v>
      </c>
      <c r="O30" s="17"/>
      <c r="P30" s="17"/>
      <c r="Q30" s="17"/>
      <c r="R30" s="17"/>
      <c r="S30" s="17"/>
      <c r="T30" s="17"/>
      <c r="U30" s="17"/>
      <c r="W30" s="5"/>
      <c r="X30" s="9"/>
      <c r="Y30" s="13">
        <f t="shared" si="5"/>
        <v>1</v>
      </c>
      <c r="Z30" s="13">
        <f>IF($D30=$B$6,SUM($Y$14:Y30),0)</f>
        <v>17</v>
      </c>
      <c r="AA30" s="13">
        <f t="shared" si="6"/>
        <v>1</v>
      </c>
      <c r="AB30" s="13">
        <f>IF($D30=$B$7,SUM($AA$14:AA30),0)</f>
        <v>17</v>
      </c>
      <c r="AC30" s="13">
        <f t="shared" si="7"/>
        <v>1</v>
      </c>
      <c r="AD30" s="13">
        <f>IF($D30=$B$8,SUM($AC$14:AC30),0)</f>
        <v>17</v>
      </c>
      <c r="AE30" s="13">
        <f t="shared" si="8"/>
        <v>1</v>
      </c>
      <c r="AF30" s="13">
        <f>IF($D30=$B$9,SUM($AE$14:AE30),0)</f>
        <v>17</v>
      </c>
      <c r="AG30" s="13">
        <f t="shared" si="9"/>
        <v>1</v>
      </c>
      <c r="AH30" s="13">
        <f>IF($D30=$B$10,SUM($AG$14:AG30),0)</f>
        <v>17</v>
      </c>
      <c r="AI30" s="13">
        <f t="shared" si="10"/>
        <v>1</v>
      </c>
      <c r="AJ30" s="13">
        <f>IF($D30=$B$11,SUM($AI$14:AI30),0)</f>
        <v>17</v>
      </c>
      <c r="AK30" s="9"/>
      <c r="AL30" s="9"/>
      <c r="AM30" s="9"/>
      <c r="AN30" s="12"/>
      <c r="AO30" s="9"/>
    </row>
    <row r="31" spans="2:41" ht="17.25" customHeight="1">
      <c r="B31" s="76">
        <v>17</v>
      </c>
      <c r="C31" s="77" t="s">
        <v>12</v>
      </c>
      <c r="D31" s="104"/>
      <c r="E31" s="78">
        <f>IF(ISERROR(1/VLOOKUP(D31,$B$5:$D$11,3,FALSE)),"",IF(F30&gt;1,"FIN",1/VLOOKUP(D31,$B$5:$D$11,3,FALSE)*H31*I31/24))</f>
      </c>
      <c r="F31" s="78">
        <f t="shared" si="1"/>
      </c>
      <c r="G31" s="78">
        <f t="shared" si="11"/>
      </c>
      <c r="H31" s="79">
        <f>$J$7</f>
        <v>6.5</v>
      </c>
      <c r="I31" s="79">
        <v>4</v>
      </c>
      <c r="J31" s="79">
        <f t="shared" si="2"/>
        <v>26</v>
      </c>
      <c r="K31" s="77">
        <f t="shared" si="3"/>
      </c>
      <c r="L31" s="80">
        <f t="shared" si="4"/>
      </c>
      <c r="N31" s="17"/>
      <c r="O31" s="17"/>
      <c r="P31" s="17"/>
      <c r="Q31" s="17"/>
      <c r="R31" s="17"/>
      <c r="S31" s="17"/>
      <c r="T31" s="17"/>
      <c r="U31" s="17"/>
      <c r="W31" s="5"/>
      <c r="X31" s="9"/>
      <c r="Y31" s="13">
        <f t="shared" si="5"/>
        <v>1</v>
      </c>
      <c r="Z31" s="13">
        <f>IF($D31=$B$6,SUM($Y$14:Y31),0)</f>
        <v>18</v>
      </c>
      <c r="AA31" s="13">
        <f t="shared" si="6"/>
        <v>1</v>
      </c>
      <c r="AB31" s="13">
        <f>IF($D31=$B$7,SUM($AA$14:AA31),0)</f>
        <v>18</v>
      </c>
      <c r="AC31" s="13">
        <f t="shared" si="7"/>
        <v>1</v>
      </c>
      <c r="AD31" s="13">
        <f>IF($D31=$B$8,SUM($AC$14:AC31),0)</f>
        <v>18</v>
      </c>
      <c r="AE31" s="13">
        <f t="shared" si="8"/>
        <v>1</v>
      </c>
      <c r="AF31" s="13">
        <f>IF($D31=$B$9,SUM($AE$14:AE31),0)</f>
        <v>18</v>
      </c>
      <c r="AG31" s="13">
        <f t="shared" si="9"/>
        <v>1</v>
      </c>
      <c r="AH31" s="13">
        <f>IF($D31=$B$10,SUM($AG$14:AG31),0)</f>
        <v>18</v>
      </c>
      <c r="AI31" s="13">
        <f t="shared" si="10"/>
        <v>1</v>
      </c>
      <c r="AJ31" s="13">
        <f>IF($D31=$B$11,SUM($AI$14:AI31),0)</f>
        <v>18</v>
      </c>
      <c r="AK31" s="9"/>
      <c r="AL31" s="9" t="s">
        <v>9</v>
      </c>
      <c r="AM31" s="9" t="s">
        <v>1</v>
      </c>
      <c r="AN31" s="9" t="s">
        <v>6</v>
      </c>
      <c r="AO31" s="9"/>
    </row>
    <row r="32" spans="2:41" ht="17.25" customHeight="1">
      <c r="B32" s="76">
        <v>18</v>
      </c>
      <c r="C32" s="77" t="s">
        <v>11</v>
      </c>
      <c r="D32" s="104"/>
      <c r="E32" s="78">
        <f>IF(ISERROR(1/VLOOKUP(D32,$B$5:$D$11,2,FALSE)),"",IF(F31&gt;1,"FIN",1/VLOOKUP(D32,$B$5:$D$11,2,FALSE)*H32*I32/24))</f>
      </c>
      <c r="F32" s="78">
        <f t="shared" si="1"/>
      </c>
      <c r="G32" s="78">
        <f t="shared" si="11"/>
      </c>
      <c r="H32" s="79">
        <f>$J$6</f>
        <v>2.2</v>
      </c>
      <c r="I32" s="79">
        <v>4</v>
      </c>
      <c r="J32" s="79">
        <f t="shared" si="2"/>
        <v>8.8</v>
      </c>
      <c r="K32" s="77">
        <f t="shared" si="3"/>
      </c>
      <c r="L32" s="80">
        <f t="shared" si="4"/>
      </c>
      <c r="N32" s="17"/>
      <c r="O32" s="17"/>
      <c r="P32" s="17"/>
      <c r="Q32" s="17"/>
      <c r="R32" s="17"/>
      <c r="S32" s="17"/>
      <c r="T32" s="17"/>
      <c r="U32" s="17"/>
      <c r="W32" s="5"/>
      <c r="X32" s="9"/>
      <c r="Y32" s="13">
        <f t="shared" si="5"/>
        <v>1</v>
      </c>
      <c r="Z32" s="13">
        <f>IF($D32=$B$6,SUM($Y$14:Y32),0)</f>
        <v>19</v>
      </c>
      <c r="AA32" s="13">
        <f t="shared" si="6"/>
        <v>1</v>
      </c>
      <c r="AB32" s="13">
        <f>IF($D32=$B$7,SUM($AA$14:AA32),0)</f>
        <v>19</v>
      </c>
      <c r="AC32" s="13">
        <f t="shared" si="7"/>
        <v>1</v>
      </c>
      <c r="AD32" s="13">
        <f>IF($D32=$B$8,SUM($AC$14:AC32),0)</f>
        <v>19</v>
      </c>
      <c r="AE32" s="13">
        <f t="shared" si="8"/>
        <v>1</v>
      </c>
      <c r="AF32" s="13">
        <f>IF($D32=$B$9,SUM($AE$14:AE32),0)</f>
        <v>19</v>
      </c>
      <c r="AG32" s="13">
        <f t="shared" si="9"/>
        <v>1</v>
      </c>
      <c r="AH32" s="13">
        <f>IF($D32=$B$10,SUM($AG$14:AG32),0)</f>
        <v>19</v>
      </c>
      <c r="AI32" s="13">
        <f t="shared" si="10"/>
        <v>1</v>
      </c>
      <c r="AJ32" s="13">
        <f>IF($D32=$B$11,SUM($AI$14:AI32),0)</f>
        <v>19</v>
      </c>
      <c r="AK32" s="9"/>
      <c r="AL32" s="9" t="s">
        <v>11</v>
      </c>
      <c r="AM32" s="9">
        <f>+B10</f>
        <v>0</v>
      </c>
      <c r="AN32" s="9" t="s">
        <v>28</v>
      </c>
      <c r="AO32" s="9"/>
    </row>
    <row r="33" spans="2:41" ht="17.25" customHeight="1">
      <c r="B33" s="76">
        <v>19</v>
      </c>
      <c r="C33" s="77" t="s">
        <v>12</v>
      </c>
      <c r="D33" s="104"/>
      <c r="E33" s="78">
        <f>IF(ISERROR(1/VLOOKUP(D33,$B$5:$D$11,3,FALSE)),"",IF(F32&gt;1,"FIN",1/VLOOKUP(D33,$B$5:$D$11,3,FALSE)*H33*I33/24))</f>
      </c>
      <c r="F33" s="78">
        <f t="shared" si="1"/>
      </c>
      <c r="G33" s="78">
        <f t="shared" si="11"/>
      </c>
      <c r="H33" s="79">
        <f>$J$7</f>
        <v>6.5</v>
      </c>
      <c r="I33" s="79">
        <v>4</v>
      </c>
      <c r="J33" s="79">
        <f t="shared" si="2"/>
        <v>26</v>
      </c>
      <c r="K33" s="77">
        <f t="shared" si="3"/>
      </c>
      <c r="L33" s="80">
        <f t="shared" si="4"/>
      </c>
      <c r="N33" s="67"/>
      <c r="O33" s="67"/>
      <c r="P33" s="67"/>
      <c r="Q33" s="67"/>
      <c r="R33" s="67"/>
      <c r="S33" s="67"/>
      <c r="T33" s="67"/>
      <c r="U33" s="67"/>
      <c r="W33" s="5"/>
      <c r="X33" s="9"/>
      <c r="Y33" s="13">
        <f t="shared" si="5"/>
        <v>1</v>
      </c>
      <c r="Z33" s="13">
        <f>IF($D33=$B$6,SUM($Y$14:Y33),0)</f>
        <v>20</v>
      </c>
      <c r="AA33" s="13">
        <f t="shared" si="6"/>
        <v>1</v>
      </c>
      <c r="AB33" s="13">
        <f>IF($D33=$B$7,SUM($AA$14:AA33),0)</f>
        <v>20</v>
      </c>
      <c r="AC33" s="13">
        <f t="shared" si="7"/>
        <v>1</v>
      </c>
      <c r="AD33" s="13">
        <f>IF($D33=$B$8,SUM($AC$14:AC33),0)</f>
        <v>20</v>
      </c>
      <c r="AE33" s="13">
        <f t="shared" si="8"/>
        <v>1</v>
      </c>
      <c r="AF33" s="13">
        <f>IF($D33=$B$9,SUM($AE$14:AE33),0)</f>
        <v>20</v>
      </c>
      <c r="AG33" s="13">
        <f t="shared" si="9"/>
        <v>1</v>
      </c>
      <c r="AH33" s="13">
        <f>IF($D33=$B$10,SUM($AG$14:AG33),0)</f>
        <v>20</v>
      </c>
      <c r="AI33" s="13">
        <f t="shared" si="10"/>
        <v>1</v>
      </c>
      <c r="AJ33" s="13">
        <f>IF($D33=$B$11,SUM($AI$14:AI33),0)</f>
        <v>20</v>
      </c>
      <c r="AK33" s="9"/>
      <c r="AL33" s="9" t="s">
        <v>9</v>
      </c>
      <c r="AM33" s="9" t="s">
        <v>1</v>
      </c>
      <c r="AN33" s="12" t="s">
        <v>6</v>
      </c>
      <c r="AO33" s="9"/>
    </row>
    <row r="34" spans="2:41" ht="17.25" customHeight="1">
      <c r="B34" s="76">
        <v>20</v>
      </c>
      <c r="C34" s="77" t="s">
        <v>11</v>
      </c>
      <c r="D34" s="104"/>
      <c r="E34" s="78">
        <f>IF(ISERROR(1/VLOOKUP(D34,$B$5:$D$11,2,FALSE)),"",IF(F33&gt;1,"FIN",1/VLOOKUP(D34,$B$5:$D$11,2,FALSE)*H34*I34/24))</f>
      </c>
      <c r="F34" s="78">
        <f t="shared" si="1"/>
      </c>
      <c r="G34" s="78">
        <f t="shared" si="11"/>
      </c>
      <c r="H34" s="79">
        <f>$J$6</f>
        <v>2.2</v>
      </c>
      <c r="I34" s="79">
        <v>4</v>
      </c>
      <c r="J34" s="79">
        <f t="shared" si="2"/>
        <v>8.8</v>
      </c>
      <c r="K34" s="77">
        <f t="shared" si="3"/>
      </c>
      <c r="L34" s="80">
        <f t="shared" si="4"/>
      </c>
      <c r="N34" s="65"/>
      <c r="O34" s="65"/>
      <c r="P34" s="65"/>
      <c r="Q34" s="65"/>
      <c r="R34" s="65"/>
      <c r="S34" s="65"/>
      <c r="T34" s="65"/>
      <c r="U34" s="66"/>
      <c r="W34" s="5"/>
      <c r="X34" s="9"/>
      <c r="Y34" s="13">
        <f t="shared" si="5"/>
        <v>1</v>
      </c>
      <c r="Z34" s="13">
        <f>IF($D34=$B$6,SUM($Y$14:Y34),0)</f>
        <v>21</v>
      </c>
      <c r="AA34" s="13">
        <f t="shared" si="6"/>
        <v>1</v>
      </c>
      <c r="AB34" s="13">
        <f>IF($D34=$B$7,SUM($AA$14:AA34),0)</f>
        <v>21</v>
      </c>
      <c r="AC34" s="13">
        <f t="shared" si="7"/>
        <v>1</v>
      </c>
      <c r="AD34" s="13">
        <f>IF($D34=$B$8,SUM($AC$14:AC34),0)</f>
        <v>21</v>
      </c>
      <c r="AE34" s="13">
        <f t="shared" si="8"/>
        <v>1</v>
      </c>
      <c r="AF34" s="13">
        <f>IF($D34=$B$9,SUM($AE$14:AE34),0)</f>
        <v>21</v>
      </c>
      <c r="AG34" s="13">
        <f t="shared" si="9"/>
        <v>1</v>
      </c>
      <c r="AH34" s="13">
        <f>IF($D34=$B$10,SUM($AG$14:AG34),0)</f>
        <v>21</v>
      </c>
      <c r="AI34" s="13">
        <f t="shared" si="10"/>
        <v>1</v>
      </c>
      <c r="AJ34" s="13">
        <f>IF($D34=$B$11,SUM($AI$14:AI34),0)</f>
        <v>21</v>
      </c>
      <c r="AK34" s="9"/>
      <c r="AL34" s="9" t="s">
        <v>12</v>
      </c>
      <c r="AM34" s="9">
        <f>+B10</f>
        <v>0</v>
      </c>
      <c r="AN34" s="12" t="s">
        <v>28</v>
      </c>
      <c r="AO34" s="9"/>
    </row>
    <row r="35" spans="2:41" ht="17.25" customHeight="1">
      <c r="B35" s="76">
        <v>21</v>
      </c>
      <c r="C35" s="77" t="s">
        <v>12</v>
      </c>
      <c r="D35" s="104"/>
      <c r="E35" s="78">
        <f>IF(ISERROR(1/VLOOKUP(D35,$B$5:$D$11,3,FALSE)),"",IF(F34&gt;1,"FIN",1/VLOOKUP(D35,$B$5:$D$11,3,FALSE)*H35*I35/24))</f>
      </c>
      <c r="F35" s="78">
        <f t="shared" si="1"/>
      </c>
      <c r="G35" s="78">
        <f t="shared" si="11"/>
      </c>
      <c r="H35" s="79">
        <f>$J$7</f>
        <v>6.5</v>
      </c>
      <c r="I35" s="79">
        <v>4</v>
      </c>
      <c r="J35" s="79">
        <f t="shared" si="2"/>
        <v>26</v>
      </c>
      <c r="K35" s="77">
        <f t="shared" si="3"/>
      </c>
      <c r="L35" s="80">
        <f t="shared" si="4"/>
      </c>
      <c r="N35" s="143" t="s">
        <v>29</v>
      </c>
      <c r="O35" s="143"/>
      <c r="P35" s="143"/>
      <c r="Q35" s="143"/>
      <c r="R35" s="143"/>
      <c r="S35" s="143"/>
      <c r="T35" s="143"/>
      <c r="U35" s="143"/>
      <c r="W35" s="5"/>
      <c r="X35" s="9"/>
      <c r="Y35" s="13">
        <f t="shared" si="5"/>
        <v>1</v>
      </c>
      <c r="Z35" s="13">
        <f>IF($D35=$B$6,SUM($Y$14:Y35),0)</f>
        <v>22</v>
      </c>
      <c r="AA35" s="13">
        <f t="shared" si="6"/>
        <v>1</v>
      </c>
      <c r="AB35" s="13">
        <f>IF($D35=$B$7,SUM($AA$14:AA35),0)</f>
        <v>22</v>
      </c>
      <c r="AC35" s="13">
        <f t="shared" si="7"/>
        <v>1</v>
      </c>
      <c r="AD35" s="13">
        <f>IF($D35=$B$8,SUM($AC$14:AC35),0)</f>
        <v>22</v>
      </c>
      <c r="AE35" s="13">
        <f t="shared" si="8"/>
        <v>1</v>
      </c>
      <c r="AF35" s="13">
        <f>IF($D35=$B$9,SUM($AE$14:AE35),0)</f>
        <v>22</v>
      </c>
      <c r="AG35" s="13">
        <f t="shared" si="9"/>
        <v>1</v>
      </c>
      <c r="AH35" s="13">
        <f>IF($D35=$B$10,SUM($AG$14:AG35),0)</f>
        <v>22</v>
      </c>
      <c r="AI35" s="13">
        <f t="shared" si="10"/>
        <v>1</v>
      </c>
      <c r="AJ35" s="13">
        <f>IF($D35=$B$11,SUM($AI$14:AI35),0)</f>
        <v>22</v>
      </c>
      <c r="AK35" s="9"/>
      <c r="AL35" s="9"/>
      <c r="AM35" s="9"/>
      <c r="AN35" s="9"/>
      <c r="AO35" s="9"/>
    </row>
    <row r="36" spans="2:41" ht="17.25" customHeight="1">
      <c r="B36" s="76">
        <v>22</v>
      </c>
      <c r="C36" s="77" t="s">
        <v>11</v>
      </c>
      <c r="D36" s="104"/>
      <c r="E36" s="78">
        <f>IF(ISERROR(1/VLOOKUP(D36,$B$5:$D$11,2,FALSE)),"",IF(F35&gt;1,"FIN",1/VLOOKUP(D36,$B$5:$D$11,2,FALSE)*H36*I36/24))</f>
      </c>
      <c r="F36" s="78">
        <f>IF(ISERROR(F35+E36),"",F35+E36)</f>
      </c>
      <c r="G36" s="78">
        <f>IF(ISERROR(G35+E35),"",G35+E35)</f>
      </c>
      <c r="H36" s="79">
        <f>$J$6</f>
        <v>2.2</v>
      </c>
      <c r="I36" s="79">
        <v>4</v>
      </c>
      <c r="J36" s="79">
        <f t="shared" si="2"/>
        <v>8.8</v>
      </c>
      <c r="K36" s="77">
        <f>IF(F35&gt;1,"",IF(D36=0,"",K35+H36*I36))</f>
      </c>
      <c r="L36" s="80">
        <f>IF(F35&gt;1,"",IF(D36=0,"",L35+4))</f>
      </c>
      <c r="N36" s="65"/>
      <c r="O36" s="65"/>
      <c r="P36" s="65"/>
      <c r="Q36" s="65"/>
      <c r="R36" s="65"/>
      <c r="S36" s="65"/>
      <c r="T36" s="65"/>
      <c r="U36" s="66"/>
      <c r="W36" s="5"/>
      <c r="X36" s="9"/>
      <c r="Y36" s="13">
        <f t="shared" si="5"/>
        <v>1</v>
      </c>
      <c r="Z36" s="13">
        <f>IF($D36=$B$6,SUM($Y$14:Y36),0)</f>
        <v>23</v>
      </c>
      <c r="AA36" s="13">
        <f t="shared" si="6"/>
        <v>1</v>
      </c>
      <c r="AB36" s="13">
        <f>IF($D36=$B$7,SUM($AA$14:AA36),0)</f>
        <v>23</v>
      </c>
      <c r="AC36" s="13">
        <f t="shared" si="7"/>
        <v>1</v>
      </c>
      <c r="AD36" s="13">
        <f>IF($D36=$B$8,SUM($AC$14:AC36),0)</f>
        <v>23</v>
      </c>
      <c r="AE36" s="13">
        <f t="shared" si="8"/>
        <v>1</v>
      </c>
      <c r="AF36" s="13">
        <f>IF($D36=$B$9,SUM($AE$14:AE36),0)</f>
        <v>23</v>
      </c>
      <c r="AG36" s="13">
        <f t="shared" si="9"/>
        <v>1</v>
      </c>
      <c r="AH36" s="13">
        <f>IF($D36=$B$10,SUM($AG$14:AG36),0)</f>
        <v>23</v>
      </c>
      <c r="AI36" s="13">
        <f t="shared" si="10"/>
        <v>1</v>
      </c>
      <c r="AJ36" s="13">
        <f>IF($D36=$B$11,SUM($AI$14:AI36),0)</f>
        <v>23</v>
      </c>
      <c r="AK36" s="9"/>
      <c r="AL36" s="9" t="s">
        <v>9</v>
      </c>
      <c r="AM36" s="9" t="s">
        <v>1</v>
      </c>
      <c r="AN36" s="9" t="s">
        <v>6</v>
      </c>
      <c r="AO36" s="9"/>
    </row>
    <row r="37" spans="2:41" ht="17.25" customHeight="1">
      <c r="B37" s="76">
        <v>23</v>
      </c>
      <c r="C37" s="77" t="s">
        <v>12</v>
      </c>
      <c r="D37" s="104"/>
      <c r="E37" s="78">
        <f>IF(ISERROR(1/VLOOKUP(D37,$B$5:$D$11,3,FALSE)),"",IF(F36&gt;1,"FIN",1/VLOOKUP(D37,$B$5:$D$11,3,FALSE)*H37*I37/24))</f>
      </c>
      <c r="F37" s="78">
        <f t="shared" si="1"/>
      </c>
      <c r="G37" s="78">
        <f t="shared" si="11"/>
      </c>
      <c r="H37" s="79">
        <f>$J$7</f>
        <v>6.5</v>
      </c>
      <c r="I37" s="79">
        <v>4</v>
      </c>
      <c r="J37" s="79">
        <f t="shared" si="2"/>
        <v>26</v>
      </c>
      <c r="K37" s="77">
        <f t="shared" si="3"/>
      </c>
      <c r="L37" s="80">
        <f t="shared" si="4"/>
      </c>
      <c r="N37" s="122" t="s">
        <v>33</v>
      </c>
      <c r="O37" s="122"/>
      <c r="P37" s="122"/>
      <c r="Q37" s="122"/>
      <c r="R37" s="122"/>
      <c r="S37" s="122"/>
      <c r="T37" s="122"/>
      <c r="U37" s="122"/>
      <c r="W37" s="5"/>
      <c r="X37" s="9"/>
      <c r="Y37" s="13">
        <f t="shared" si="5"/>
        <v>1</v>
      </c>
      <c r="Z37" s="13">
        <f>IF($D37=$B$6,SUM($Y$14:Y37),0)</f>
        <v>24</v>
      </c>
      <c r="AA37" s="13">
        <f t="shared" si="6"/>
        <v>1</v>
      </c>
      <c r="AB37" s="13">
        <f>IF($D37=$B$7,SUM($AA$14:AA37),0)</f>
        <v>24</v>
      </c>
      <c r="AC37" s="13">
        <f t="shared" si="7"/>
        <v>1</v>
      </c>
      <c r="AD37" s="13">
        <f>IF($D37=$B$8,SUM($AC$14:AC37),0)</f>
        <v>24</v>
      </c>
      <c r="AE37" s="13">
        <f t="shared" si="8"/>
        <v>1</v>
      </c>
      <c r="AF37" s="13">
        <f>IF($D37=$B$9,SUM($AE$14:AE37),0)</f>
        <v>24</v>
      </c>
      <c r="AG37" s="13">
        <f t="shared" si="9"/>
        <v>1</v>
      </c>
      <c r="AH37" s="13">
        <f>IF($D37=$B$10,SUM($AG$14:AG37),0)</f>
        <v>24</v>
      </c>
      <c r="AI37" s="13">
        <f t="shared" si="10"/>
        <v>1</v>
      </c>
      <c r="AJ37" s="13">
        <f>IF($D37=$B$11,SUM($AI$14:AI37),0)</f>
        <v>24</v>
      </c>
      <c r="AK37" s="9"/>
      <c r="AL37" s="9" t="s">
        <v>11</v>
      </c>
      <c r="AM37" s="9">
        <f>+B11</f>
        <v>0</v>
      </c>
      <c r="AN37" s="9" t="s">
        <v>28</v>
      </c>
      <c r="AO37" s="9"/>
    </row>
    <row r="38" spans="2:41" ht="17.25" customHeight="1">
      <c r="B38" s="76">
        <v>24</v>
      </c>
      <c r="C38" s="77" t="s">
        <v>11</v>
      </c>
      <c r="D38" s="104"/>
      <c r="E38" s="78">
        <f>IF(ISERROR(1/VLOOKUP(D38,$B$5:$D$11,2,FALSE)),"",IF(F37&gt;1,"FIN",1/VLOOKUP(D38,$B$5:$D$11,2,FALSE)*H38*I38/24))</f>
      </c>
      <c r="F38" s="78">
        <f t="shared" si="1"/>
      </c>
      <c r="G38" s="78">
        <f t="shared" si="11"/>
      </c>
      <c r="H38" s="79">
        <f>$J$6</f>
        <v>2.2</v>
      </c>
      <c r="I38" s="79">
        <v>4</v>
      </c>
      <c r="J38" s="79">
        <f t="shared" si="2"/>
        <v>8.8</v>
      </c>
      <c r="K38" s="77">
        <f t="shared" si="3"/>
      </c>
      <c r="L38" s="80">
        <f t="shared" si="4"/>
      </c>
      <c r="N38" s="122"/>
      <c r="O38" s="122"/>
      <c r="P38" s="122"/>
      <c r="Q38" s="122"/>
      <c r="R38" s="122"/>
      <c r="S38" s="122"/>
      <c r="T38" s="122"/>
      <c r="U38" s="122"/>
      <c r="W38" s="5"/>
      <c r="X38" s="9"/>
      <c r="Y38" s="13">
        <f t="shared" si="5"/>
        <v>1</v>
      </c>
      <c r="Z38" s="13">
        <f>IF($D38=$B$6,SUM($Y$14:Y38),0)</f>
        <v>25</v>
      </c>
      <c r="AA38" s="13">
        <f t="shared" si="6"/>
        <v>1</v>
      </c>
      <c r="AB38" s="13">
        <f>IF($D38=$B$7,SUM($AA$14:AA38),0)</f>
        <v>25</v>
      </c>
      <c r="AC38" s="13">
        <f t="shared" si="7"/>
        <v>1</v>
      </c>
      <c r="AD38" s="13">
        <f>IF($D38=$B$8,SUM($AC$14:AC38),0)</f>
        <v>25</v>
      </c>
      <c r="AE38" s="13">
        <f t="shared" si="8"/>
        <v>1</v>
      </c>
      <c r="AF38" s="13">
        <f>IF($D38=$B$9,SUM($AE$14:AE38),0)</f>
        <v>25</v>
      </c>
      <c r="AG38" s="13">
        <f t="shared" si="9"/>
        <v>1</v>
      </c>
      <c r="AH38" s="13">
        <f>IF($D38=$B$10,SUM($AG$14:AG38),0)</f>
        <v>25</v>
      </c>
      <c r="AI38" s="13">
        <f t="shared" si="10"/>
        <v>1</v>
      </c>
      <c r="AJ38" s="13">
        <f>IF($D38=$B$11,SUM($AI$14:AI38),0)</f>
        <v>25</v>
      </c>
      <c r="AK38" s="9"/>
      <c r="AL38" s="9" t="s">
        <v>9</v>
      </c>
      <c r="AM38" s="9" t="s">
        <v>1</v>
      </c>
      <c r="AN38" s="12" t="s">
        <v>6</v>
      </c>
      <c r="AO38" s="9"/>
    </row>
    <row r="39" spans="2:41" ht="17.25" customHeight="1">
      <c r="B39" s="76">
        <v>25</v>
      </c>
      <c r="C39" s="77" t="s">
        <v>12</v>
      </c>
      <c r="D39" s="104"/>
      <c r="E39" s="78">
        <f>IF(ISERROR(1/VLOOKUP(D39,$B$5:$D$11,3,FALSE)),"",IF(F38&gt;1,"FIN",1/VLOOKUP(D39,$B$5:$D$11,3,FALSE)*H39*I39/24))</f>
      </c>
      <c r="F39" s="78">
        <f t="shared" si="1"/>
      </c>
      <c r="G39" s="78">
        <f t="shared" si="11"/>
      </c>
      <c r="H39" s="79">
        <f>$J$7</f>
        <v>6.5</v>
      </c>
      <c r="I39" s="79">
        <v>4</v>
      </c>
      <c r="J39" s="79">
        <f t="shared" si="2"/>
        <v>26</v>
      </c>
      <c r="K39" s="77">
        <f t="shared" si="3"/>
      </c>
      <c r="L39" s="80">
        <f t="shared" si="4"/>
      </c>
      <c r="N39" s="65"/>
      <c r="O39" s="65"/>
      <c r="P39" s="65"/>
      <c r="Q39" s="65"/>
      <c r="R39" s="65"/>
      <c r="S39" s="65"/>
      <c r="T39" s="65"/>
      <c r="U39" s="66"/>
      <c r="W39" s="5"/>
      <c r="X39" s="9"/>
      <c r="Y39" s="13">
        <f t="shared" si="5"/>
        <v>1</v>
      </c>
      <c r="Z39" s="13">
        <f>IF($D39=$B$6,SUM($Y$14:Y39),0)</f>
        <v>26</v>
      </c>
      <c r="AA39" s="13">
        <f t="shared" si="6"/>
        <v>1</v>
      </c>
      <c r="AB39" s="13">
        <f>IF($D39=$B$7,SUM($AA$14:AA39),0)</f>
        <v>26</v>
      </c>
      <c r="AC39" s="13">
        <f t="shared" si="7"/>
        <v>1</v>
      </c>
      <c r="AD39" s="13">
        <f>IF($D39=$B$8,SUM($AC$14:AC39),0)</f>
        <v>26</v>
      </c>
      <c r="AE39" s="13">
        <f t="shared" si="8"/>
        <v>1</v>
      </c>
      <c r="AF39" s="13">
        <f>IF($D39=$B$9,SUM($AE$14:AE39),0)</f>
        <v>26</v>
      </c>
      <c r="AG39" s="13">
        <f t="shared" si="9"/>
        <v>1</v>
      </c>
      <c r="AH39" s="13">
        <f>IF($D39=$B$10,SUM($AG$14:AG39),0)</f>
        <v>26</v>
      </c>
      <c r="AI39" s="13">
        <f t="shared" si="10"/>
        <v>1</v>
      </c>
      <c r="AJ39" s="13">
        <f>IF($D39=$B$11,SUM($AI$14:AI39),0)</f>
        <v>26</v>
      </c>
      <c r="AK39" s="9"/>
      <c r="AL39" s="9" t="s">
        <v>12</v>
      </c>
      <c r="AM39" s="9">
        <f>+B11</f>
        <v>0</v>
      </c>
      <c r="AN39" s="12" t="s">
        <v>28</v>
      </c>
      <c r="AO39" s="9"/>
    </row>
    <row r="40" spans="2:41" ht="17.25" customHeight="1">
      <c r="B40" s="76">
        <v>26</v>
      </c>
      <c r="C40" s="77" t="s">
        <v>11</v>
      </c>
      <c r="D40" s="104"/>
      <c r="E40" s="78">
        <f>IF(ISERROR(1/VLOOKUP(D40,$B$5:$D$11,2,FALSE)),"",IF(F39&gt;1,"FIN",1/VLOOKUP(D40,$B$5:$D$11,2,FALSE)*H40*I40/24))</f>
      </c>
      <c r="F40" s="78">
        <f t="shared" si="1"/>
      </c>
      <c r="G40" s="78">
        <f t="shared" si="11"/>
      </c>
      <c r="H40" s="79">
        <f>$J$6</f>
        <v>2.2</v>
      </c>
      <c r="I40" s="79">
        <v>4</v>
      </c>
      <c r="J40" s="79">
        <f t="shared" si="2"/>
        <v>8.8</v>
      </c>
      <c r="K40" s="77">
        <f t="shared" si="3"/>
      </c>
      <c r="L40" s="80">
        <f t="shared" si="4"/>
      </c>
      <c r="N40" s="65"/>
      <c r="O40" s="65"/>
      <c r="P40" s="65"/>
      <c r="Q40" s="65"/>
      <c r="R40" s="65"/>
      <c r="S40" s="65"/>
      <c r="T40" s="65"/>
      <c r="U40" s="66"/>
      <c r="W40" s="5"/>
      <c r="X40" s="9"/>
      <c r="Y40" s="13">
        <f t="shared" si="5"/>
        <v>1</v>
      </c>
      <c r="Z40" s="13">
        <f>IF($D40=$B$6,SUM($Y$14:Y40),0)</f>
        <v>27</v>
      </c>
      <c r="AA40" s="13">
        <f t="shared" si="6"/>
        <v>1</v>
      </c>
      <c r="AB40" s="13">
        <f>IF($D40=$B$7,SUM($AA$14:AA40),0)</f>
        <v>27</v>
      </c>
      <c r="AC40" s="13">
        <f t="shared" si="7"/>
        <v>1</v>
      </c>
      <c r="AD40" s="13">
        <f>IF($D40=$B$8,SUM($AC$14:AC40),0)</f>
        <v>27</v>
      </c>
      <c r="AE40" s="13">
        <f t="shared" si="8"/>
        <v>1</v>
      </c>
      <c r="AF40" s="13">
        <f>IF($D40=$B$9,SUM($AE$14:AE40),0)</f>
        <v>27</v>
      </c>
      <c r="AG40" s="13">
        <f t="shared" si="9"/>
        <v>1</v>
      </c>
      <c r="AH40" s="13">
        <f>IF($D40=$B$10,SUM($AG$14:AG40),0)</f>
        <v>27</v>
      </c>
      <c r="AI40" s="13">
        <f t="shared" si="10"/>
        <v>1</v>
      </c>
      <c r="AJ40" s="13">
        <f>IF($D40=$B$11,SUM($AI$14:AI40),0)</f>
        <v>27</v>
      </c>
      <c r="AK40" s="9"/>
      <c r="AL40" s="9"/>
      <c r="AM40" s="9"/>
      <c r="AN40" s="9"/>
      <c r="AO40" s="9"/>
    </row>
    <row r="41" spans="2:41" ht="17.25" customHeight="1">
      <c r="B41" s="76">
        <v>27</v>
      </c>
      <c r="C41" s="77" t="s">
        <v>12</v>
      </c>
      <c r="D41" s="104"/>
      <c r="E41" s="78">
        <f>IF(ISERROR(1/VLOOKUP(D41,$B$5:$D$11,3,FALSE)),"",IF(F40&gt;1,"FIN",1/VLOOKUP(D41,$B$5:$D$11,3,FALSE)*H41*I41/24))</f>
      </c>
      <c r="F41" s="78">
        <f t="shared" si="1"/>
      </c>
      <c r="G41" s="78">
        <f t="shared" si="11"/>
      </c>
      <c r="H41" s="79">
        <f>$J$7</f>
        <v>6.5</v>
      </c>
      <c r="I41" s="79">
        <v>4</v>
      </c>
      <c r="J41" s="79">
        <f t="shared" si="2"/>
        <v>26</v>
      </c>
      <c r="K41" s="77">
        <f t="shared" si="3"/>
      </c>
      <c r="L41" s="80">
        <f t="shared" si="4"/>
      </c>
      <c r="N41" s="65"/>
      <c r="O41" s="65"/>
      <c r="P41" s="65"/>
      <c r="Q41" s="65"/>
      <c r="R41" s="65"/>
      <c r="S41" s="65"/>
      <c r="T41" s="65"/>
      <c r="U41" s="66"/>
      <c r="W41" s="5"/>
      <c r="X41" s="9"/>
      <c r="Y41" s="13">
        <f t="shared" si="5"/>
        <v>1</v>
      </c>
      <c r="Z41" s="13">
        <f>IF($D41=$B$6,SUM($Y$14:Y41),0)</f>
        <v>28</v>
      </c>
      <c r="AA41" s="13">
        <f t="shared" si="6"/>
        <v>1</v>
      </c>
      <c r="AB41" s="13">
        <f>IF($D41=$B$7,SUM($AA$14:AA41),0)</f>
        <v>28</v>
      </c>
      <c r="AC41" s="13">
        <f t="shared" si="7"/>
        <v>1</v>
      </c>
      <c r="AD41" s="13">
        <f>IF($D41=$B$8,SUM($AC$14:AC41),0)</f>
        <v>28</v>
      </c>
      <c r="AE41" s="13">
        <f t="shared" si="8"/>
        <v>1</v>
      </c>
      <c r="AF41" s="13">
        <f>IF($D41=$B$9,SUM($AE$14:AE41),0)</f>
        <v>28</v>
      </c>
      <c r="AG41" s="13">
        <f t="shared" si="9"/>
        <v>1</v>
      </c>
      <c r="AH41" s="13">
        <f>IF($D41=$B$10,SUM($AG$14:AG41),0)</f>
        <v>28</v>
      </c>
      <c r="AI41" s="13">
        <f t="shared" si="10"/>
        <v>1</v>
      </c>
      <c r="AJ41" s="13">
        <f>IF($D41=$B$11,SUM($AI$14:AI41),0)</f>
        <v>28</v>
      </c>
      <c r="AK41" s="9"/>
      <c r="AL41" s="9"/>
      <c r="AM41" s="9"/>
      <c r="AN41" s="9"/>
      <c r="AO41" s="9"/>
    </row>
    <row r="42" spans="2:41" ht="17.25" customHeight="1">
      <c r="B42" s="76">
        <v>28</v>
      </c>
      <c r="C42" s="77" t="s">
        <v>11</v>
      </c>
      <c r="D42" s="104"/>
      <c r="E42" s="78">
        <f>IF(ISERROR(1/VLOOKUP(D42,$B$5:$D$11,2,FALSE)),"",IF(F41&gt;1,"FIN",1/VLOOKUP(D42,$B$5:$D$11,2,FALSE)*H42*I42/24))</f>
      </c>
      <c r="F42" s="78">
        <f t="shared" si="1"/>
      </c>
      <c r="G42" s="78">
        <f t="shared" si="11"/>
      </c>
      <c r="H42" s="79">
        <f>$J$6</f>
        <v>2.2</v>
      </c>
      <c r="I42" s="79">
        <v>4</v>
      </c>
      <c r="J42" s="79">
        <f t="shared" si="2"/>
        <v>8.8</v>
      </c>
      <c r="K42" s="77">
        <f t="shared" si="3"/>
      </c>
      <c r="L42" s="80">
        <f t="shared" si="4"/>
      </c>
      <c r="N42" s="65"/>
      <c r="O42" s="65"/>
      <c r="P42" s="65"/>
      <c r="Q42" s="65"/>
      <c r="R42" s="65"/>
      <c r="S42" s="65"/>
      <c r="T42" s="65"/>
      <c r="U42" s="66"/>
      <c r="W42" s="5"/>
      <c r="X42" s="9"/>
      <c r="Y42" s="13">
        <f t="shared" si="5"/>
        <v>1</v>
      </c>
      <c r="Z42" s="13">
        <f>IF($D42=$B$6,SUM($Y$14:Y42),0)</f>
        <v>29</v>
      </c>
      <c r="AA42" s="13">
        <f t="shared" si="6"/>
        <v>1</v>
      </c>
      <c r="AB42" s="13">
        <f>IF($D42=$B$7,SUM($AA$14:AA42),0)</f>
        <v>29</v>
      </c>
      <c r="AC42" s="13">
        <f t="shared" si="7"/>
        <v>1</v>
      </c>
      <c r="AD42" s="13">
        <f>IF($D42=$B$8,SUM($AC$14:AC42),0)</f>
        <v>29</v>
      </c>
      <c r="AE42" s="13">
        <f t="shared" si="8"/>
        <v>1</v>
      </c>
      <c r="AF42" s="13">
        <f>IF($D42=$B$9,SUM($AE$14:AE42),0)</f>
        <v>29</v>
      </c>
      <c r="AG42" s="13">
        <f t="shared" si="9"/>
        <v>1</v>
      </c>
      <c r="AH42" s="13">
        <f>IF($D42=$B$10,SUM($AG$14:AG42),0)</f>
        <v>29</v>
      </c>
      <c r="AI42" s="13">
        <f t="shared" si="10"/>
        <v>1</v>
      </c>
      <c r="AJ42" s="13">
        <f>IF($D42=$B$11,SUM($AI$14:AI42),0)</f>
        <v>29</v>
      </c>
      <c r="AK42" s="9"/>
      <c r="AL42" s="9"/>
      <c r="AM42" s="9"/>
      <c r="AN42" s="9"/>
      <c r="AO42" s="9"/>
    </row>
    <row r="43" spans="2:41" ht="17.25" customHeight="1">
      <c r="B43" s="76">
        <v>29</v>
      </c>
      <c r="C43" s="77" t="s">
        <v>12</v>
      </c>
      <c r="D43" s="104"/>
      <c r="E43" s="78">
        <f>IF(ISERROR(1/VLOOKUP(D43,$B$5:$D$11,3,FALSE)),"",IF(F42&gt;1,"FIN",1/VLOOKUP(D43,$B$5:$D$11,3,FALSE)*H43*I43/24))</f>
      </c>
      <c r="F43" s="78">
        <f t="shared" si="1"/>
      </c>
      <c r="G43" s="78">
        <f t="shared" si="11"/>
      </c>
      <c r="H43" s="79">
        <f>$J$7</f>
        <v>6.5</v>
      </c>
      <c r="I43" s="79">
        <v>4</v>
      </c>
      <c r="J43" s="79">
        <f t="shared" si="2"/>
        <v>26</v>
      </c>
      <c r="K43" s="77">
        <f t="shared" si="3"/>
      </c>
      <c r="L43" s="80">
        <f t="shared" si="4"/>
      </c>
      <c r="N43" s="122" t="s">
        <v>34</v>
      </c>
      <c r="O43" s="122"/>
      <c r="P43" s="122"/>
      <c r="Q43" s="122"/>
      <c r="R43" s="122"/>
      <c r="S43" s="122"/>
      <c r="T43" s="122"/>
      <c r="U43" s="122"/>
      <c r="W43" s="5"/>
      <c r="X43" s="9"/>
      <c r="Y43" s="13">
        <f t="shared" si="5"/>
        <v>1</v>
      </c>
      <c r="Z43" s="13">
        <f>IF($D43=$B$6,SUM($Y$14:Y43),0)</f>
        <v>30</v>
      </c>
      <c r="AA43" s="13">
        <f t="shared" si="6"/>
        <v>1</v>
      </c>
      <c r="AB43" s="13">
        <f>IF($D43=$B$7,SUM($AA$14:AA43),0)</f>
        <v>30</v>
      </c>
      <c r="AC43" s="13">
        <f t="shared" si="7"/>
        <v>1</v>
      </c>
      <c r="AD43" s="13">
        <f>IF($D43=$B$8,SUM($AC$14:AC43),0)</f>
        <v>30</v>
      </c>
      <c r="AE43" s="13">
        <f t="shared" si="8"/>
        <v>1</v>
      </c>
      <c r="AF43" s="13">
        <f>IF($D43=$B$9,SUM($AE$14:AE43),0)</f>
        <v>30</v>
      </c>
      <c r="AG43" s="13">
        <f t="shared" si="9"/>
        <v>1</v>
      </c>
      <c r="AH43" s="13">
        <f>IF($D43=$B$10,SUM($AG$14:AG43),0)</f>
        <v>30</v>
      </c>
      <c r="AI43" s="13">
        <f t="shared" si="10"/>
        <v>1</v>
      </c>
      <c r="AJ43" s="13">
        <f>IF($D43=$B$11,SUM($AI$14:AI43),0)</f>
        <v>30</v>
      </c>
      <c r="AK43" s="9"/>
      <c r="AL43" s="9"/>
      <c r="AM43" s="9"/>
      <c r="AN43" s="9"/>
      <c r="AO43" s="9"/>
    </row>
    <row r="44" spans="2:41" ht="17.25" customHeight="1">
      <c r="B44" s="76">
        <v>30</v>
      </c>
      <c r="C44" s="77" t="s">
        <v>11</v>
      </c>
      <c r="D44" s="104"/>
      <c r="E44" s="78">
        <f>IF(ISERROR(1/VLOOKUP(D44,$B$5:$D$11,2,FALSE)),"",IF(F43&gt;1,"FIN",1/VLOOKUP(D44,$B$5:$D$11,2,FALSE)*H44*I44/24))</f>
      </c>
      <c r="F44" s="78">
        <f t="shared" si="1"/>
      </c>
      <c r="G44" s="78">
        <f t="shared" si="11"/>
      </c>
      <c r="H44" s="79">
        <f>$J$6</f>
        <v>2.2</v>
      </c>
      <c r="I44" s="79">
        <v>4</v>
      </c>
      <c r="J44" s="79">
        <f aca="true" t="shared" si="12" ref="J44:J49">+H44*I44</f>
        <v>8.8</v>
      </c>
      <c r="K44" s="77">
        <f aca="true" t="shared" si="13" ref="K44:K49">IF(F43&gt;1,"",IF(D44=0,"",K43+H44*I44))</f>
      </c>
      <c r="L44" s="80">
        <f aca="true" t="shared" si="14" ref="L44:L49">IF(F43&gt;1,"",IF(D44=0,"",L43+4))</f>
      </c>
      <c r="N44" s="122"/>
      <c r="O44" s="122"/>
      <c r="P44" s="122"/>
      <c r="Q44" s="122"/>
      <c r="R44" s="122"/>
      <c r="S44" s="122"/>
      <c r="T44" s="122"/>
      <c r="U44" s="122"/>
      <c r="W44" s="5"/>
      <c r="X44" s="9"/>
      <c r="Y44" s="13">
        <f t="shared" si="5"/>
        <v>1</v>
      </c>
      <c r="Z44" s="13">
        <f>IF($D44=$B$6,SUM($Y$14:Y44),0)</f>
        <v>31</v>
      </c>
      <c r="AA44" s="13">
        <f t="shared" si="6"/>
        <v>1</v>
      </c>
      <c r="AB44" s="13">
        <f>IF($D44=$B$7,SUM($AA$14:AA44),0)</f>
        <v>31</v>
      </c>
      <c r="AC44" s="13">
        <f t="shared" si="7"/>
        <v>1</v>
      </c>
      <c r="AD44" s="13">
        <f>IF($D44=$B$8,SUM($AC$14:AC44),0)</f>
        <v>31</v>
      </c>
      <c r="AE44" s="13">
        <f t="shared" si="8"/>
        <v>1</v>
      </c>
      <c r="AF44" s="13">
        <f>IF($D44=$B$9,SUM($AE$14:AE44),0)</f>
        <v>31</v>
      </c>
      <c r="AG44" s="13">
        <f t="shared" si="9"/>
        <v>1</v>
      </c>
      <c r="AH44" s="13">
        <f>IF($D44=$B$10,SUM($AG$14:AG44),0)</f>
        <v>31</v>
      </c>
      <c r="AI44" s="13">
        <f t="shared" si="10"/>
        <v>1</v>
      </c>
      <c r="AJ44" s="13">
        <f>IF($D44=$B$11,SUM($AI$14:AI44),0)</f>
        <v>31</v>
      </c>
      <c r="AK44" s="9"/>
      <c r="AL44" s="9"/>
      <c r="AM44" s="9"/>
      <c r="AN44" s="9"/>
      <c r="AO44" s="9"/>
    </row>
    <row r="45" spans="2:41" ht="17.25" customHeight="1">
      <c r="B45" s="76">
        <v>31</v>
      </c>
      <c r="C45" s="77" t="s">
        <v>12</v>
      </c>
      <c r="D45" s="104"/>
      <c r="E45" s="78">
        <f>IF(ISERROR(1/VLOOKUP(D45,$B$5:$D$11,3,FALSE)),"",IF(F44&gt;1,"FIN",1/VLOOKUP(D45,$B$5:$D$11,3,FALSE)*H45*I45/24))</f>
      </c>
      <c r="F45" s="78">
        <f t="shared" si="1"/>
      </c>
      <c r="G45" s="78">
        <f t="shared" si="11"/>
      </c>
      <c r="H45" s="79">
        <f>$J$7</f>
        <v>6.5</v>
      </c>
      <c r="I45" s="79">
        <v>4</v>
      </c>
      <c r="J45" s="79">
        <f t="shared" si="12"/>
        <v>26</v>
      </c>
      <c r="K45" s="77">
        <f t="shared" si="13"/>
      </c>
      <c r="L45" s="80">
        <f t="shared" si="14"/>
      </c>
      <c r="N45" s="66"/>
      <c r="O45" s="66"/>
      <c r="P45" s="66"/>
      <c r="Q45" s="66"/>
      <c r="R45" s="66"/>
      <c r="S45" s="66"/>
      <c r="T45" s="66"/>
      <c r="U45" s="66"/>
      <c r="W45" s="5"/>
      <c r="X45" s="9"/>
      <c r="Y45" s="13">
        <f t="shared" si="5"/>
        <v>1</v>
      </c>
      <c r="Z45" s="13">
        <f>IF($D45=$B$6,SUM($Y$14:Y45),0)</f>
        <v>32</v>
      </c>
      <c r="AA45" s="13">
        <f t="shared" si="6"/>
        <v>1</v>
      </c>
      <c r="AB45" s="13">
        <f>IF($D45=$B$7,SUM($AA$14:AA45),0)</f>
        <v>32</v>
      </c>
      <c r="AC45" s="13">
        <f t="shared" si="7"/>
        <v>1</v>
      </c>
      <c r="AD45" s="13">
        <f>IF($D45=$B$8,SUM($AC$14:AC45),0)</f>
        <v>32</v>
      </c>
      <c r="AE45" s="13">
        <f t="shared" si="8"/>
        <v>1</v>
      </c>
      <c r="AF45" s="13">
        <f>IF($D45=$B$9,SUM($AE$14:AE45),0)</f>
        <v>32</v>
      </c>
      <c r="AG45" s="13">
        <f t="shared" si="9"/>
        <v>1</v>
      </c>
      <c r="AH45" s="13">
        <f>IF($D45=$B$10,SUM($AG$14:AG45),0)</f>
        <v>32</v>
      </c>
      <c r="AI45" s="13">
        <f t="shared" si="10"/>
        <v>1</v>
      </c>
      <c r="AJ45" s="13">
        <f>IF($D45=$B$11,SUM($AI$14:AI45),0)</f>
        <v>32</v>
      </c>
      <c r="AK45" s="9"/>
      <c r="AL45" s="9"/>
      <c r="AM45" s="9"/>
      <c r="AN45" s="9"/>
      <c r="AO45" s="9"/>
    </row>
    <row r="46" spans="2:41" ht="17.25" customHeight="1">
      <c r="B46" s="76">
        <v>32</v>
      </c>
      <c r="C46" s="77" t="s">
        <v>11</v>
      </c>
      <c r="D46" s="104"/>
      <c r="E46" s="78">
        <f>IF(ISERROR(1/VLOOKUP(D46,$B$5:$D$11,2,FALSE)),"",IF(F45&gt;1,"FIN",1/VLOOKUP(D46,$B$5:$D$11,2,FALSE)*H46*I46/24))</f>
      </c>
      <c r="F46" s="78">
        <f t="shared" si="1"/>
      </c>
      <c r="G46" s="78">
        <f t="shared" si="11"/>
      </c>
      <c r="H46" s="79">
        <f>$J$6</f>
        <v>2.2</v>
      </c>
      <c r="I46" s="79">
        <v>4</v>
      </c>
      <c r="J46" s="79">
        <f t="shared" si="12"/>
        <v>8.8</v>
      </c>
      <c r="K46" s="77">
        <f t="shared" si="13"/>
      </c>
      <c r="L46" s="80">
        <f t="shared" si="14"/>
      </c>
      <c r="N46" s="65"/>
      <c r="O46" s="65"/>
      <c r="P46" s="65"/>
      <c r="Q46" s="65"/>
      <c r="R46" s="65"/>
      <c r="S46" s="65"/>
      <c r="T46" s="65"/>
      <c r="U46" s="66"/>
      <c r="W46" s="5"/>
      <c r="X46" s="9"/>
      <c r="Y46" s="13">
        <f t="shared" si="5"/>
        <v>1</v>
      </c>
      <c r="Z46" s="13">
        <f>IF($D46=$B$6,SUM($Y$14:Y46),0)</f>
        <v>33</v>
      </c>
      <c r="AA46" s="13">
        <f t="shared" si="6"/>
        <v>1</v>
      </c>
      <c r="AB46" s="13">
        <f>IF($D46=$B$7,SUM($AA$14:AA46),0)</f>
        <v>33</v>
      </c>
      <c r="AC46" s="13">
        <f t="shared" si="7"/>
        <v>1</v>
      </c>
      <c r="AD46" s="13">
        <f>IF($D46=$B$8,SUM($AC$14:AC46),0)</f>
        <v>33</v>
      </c>
      <c r="AE46" s="13">
        <f t="shared" si="8"/>
        <v>1</v>
      </c>
      <c r="AF46" s="13">
        <f>IF($D46=$B$9,SUM($AE$14:AE46),0)</f>
        <v>33</v>
      </c>
      <c r="AG46" s="13">
        <f t="shared" si="9"/>
        <v>1</v>
      </c>
      <c r="AH46" s="13">
        <f>IF($D46=$B$10,SUM($AG$14:AG46),0)</f>
        <v>33</v>
      </c>
      <c r="AI46" s="13">
        <f t="shared" si="10"/>
        <v>1</v>
      </c>
      <c r="AJ46" s="13">
        <f>IF($D46=$B$11,SUM($AI$14:AI46),0)</f>
        <v>33</v>
      </c>
      <c r="AK46" s="9"/>
      <c r="AL46" s="9"/>
      <c r="AM46" s="9"/>
      <c r="AN46" s="9"/>
      <c r="AO46" s="9"/>
    </row>
    <row r="47" spans="2:41" ht="17.25" customHeight="1">
      <c r="B47" s="76">
        <v>33</v>
      </c>
      <c r="C47" s="77" t="s">
        <v>12</v>
      </c>
      <c r="D47" s="104"/>
      <c r="E47" s="78">
        <f>IF(ISERROR(1/VLOOKUP(D47,$B$5:$D$11,3,FALSE)),"",IF(F46&gt;1,"FIN",1/VLOOKUP(D47,$B$5:$D$11,3,FALSE)*H47*I47/24))</f>
      </c>
      <c r="F47" s="78">
        <f t="shared" si="1"/>
      </c>
      <c r="G47" s="78">
        <f t="shared" si="11"/>
      </c>
      <c r="H47" s="79">
        <f>$J$7</f>
        <v>6.5</v>
      </c>
      <c r="I47" s="79">
        <v>4</v>
      </c>
      <c r="J47" s="79">
        <f t="shared" si="12"/>
        <v>26</v>
      </c>
      <c r="K47" s="77">
        <f t="shared" si="13"/>
      </c>
      <c r="L47" s="80">
        <f t="shared" si="14"/>
      </c>
      <c r="N47" s="65"/>
      <c r="O47" s="65"/>
      <c r="P47" s="65"/>
      <c r="Q47" s="65"/>
      <c r="R47" s="65"/>
      <c r="S47" s="65"/>
      <c r="T47" s="65"/>
      <c r="U47" s="66"/>
      <c r="W47" s="5"/>
      <c r="X47" s="9"/>
      <c r="Y47" s="13">
        <f t="shared" si="5"/>
        <v>1</v>
      </c>
      <c r="Z47" s="13">
        <f>IF($D47=$B$6,SUM($Y$14:Y47),0)</f>
        <v>34</v>
      </c>
      <c r="AA47" s="13">
        <f t="shared" si="6"/>
        <v>1</v>
      </c>
      <c r="AB47" s="13">
        <f>IF($D47=$B$7,SUM($AA$14:AA47),0)</f>
        <v>34</v>
      </c>
      <c r="AC47" s="13">
        <f t="shared" si="7"/>
        <v>1</v>
      </c>
      <c r="AD47" s="13">
        <f>IF($D47=$B$8,SUM($AC$14:AC47),0)</f>
        <v>34</v>
      </c>
      <c r="AE47" s="13">
        <f t="shared" si="8"/>
        <v>1</v>
      </c>
      <c r="AF47" s="13">
        <f>IF($D47=$B$9,SUM($AE$14:AE47),0)</f>
        <v>34</v>
      </c>
      <c r="AG47" s="13">
        <f t="shared" si="9"/>
        <v>1</v>
      </c>
      <c r="AH47" s="13">
        <f>IF($D47=$B$10,SUM($AG$14:AG47),0)</f>
        <v>34</v>
      </c>
      <c r="AI47" s="13">
        <f t="shared" si="10"/>
        <v>1</v>
      </c>
      <c r="AJ47" s="13">
        <f>IF($D47=$B$11,SUM($AI$14:AI47),0)</f>
        <v>34</v>
      </c>
      <c r="AK47" s="9"/>
      <c r="AL47" s="9"/>
      <c r="AM47" s="9"/>
      <c r="AN47" s="9"/>
      <c r="AO47" s="9"/>
    </row>
    <row r="48" spans="2:41" ht="17.25" customHeight="1">
      <c r="B48" s="76">
        <v>34</v>
      </c>
      <c r="C48" s="77" t="s">
        <v>11</v>
      </c>
      <c r="D48" s="104"/>
      <c r="E48" s="78">
        <f>IF(ISERROR(1/VLOOKUP(D48,$B$5:$D$11,2,FALSE)),"",IF(F47&gt;1,"FIN",1/VLOOKUP(D48,$B$5:$D$11,2,FALSE)*H48*I48/24))</f>
      </c>
      <c r="F48" s="78">
        <f t="shared" si="1"/>
      </c>
      <c r="G48" s="78">
        <f t="shared" si="11"/>
      </c>
      <c r="H48" s="79">
        <f>$J$6</f>
        <v>2.2</v>
      </c>
      <c r="I48" s="79">
        <v>4</v>
      </c>
      <c r="J48" s="79">
        <f t="shared" si="12"/>
        <v>8.8</v>
      </c>
      <c r="K48" s="77">
        <f t="shared" si="13"/>
      </c>
      <c r="L48" s="80">
        <f t="shared" si="14"/>
      </c>
      <c r="N48" s="65"/>
      <c r="O48" s="65"/>
      <c r="P48" s="65"/>
      <c r="Q48" s="65"/>
      <c r="R48" s="65"/>
      <c r="S48" s="65"/>
      <c r="T48" s="65"/>
      <c r="U48" s="66"/>
      <c r="W48" s="5"/>
      <c r="X48" s="9"/>
      <c r="Y48" s="13">
        <f t="shared" si="5"/>
        <v>1</v>
      </c>
      <c r="Z48" s="13">
        <f>IF($D48=$B$6,SUM($Y$14:Y48),0)</f>
        <v>35</v>
      </c>
      <c r="AA48" s="13">
        <f t="shared" si="6"/>
        <v>1</v>
      </c>
      <c r="AB48" s="13">
        <f>IF($D48=$B$7,SUM($AA$14:AA48),0)</f>
        <v>35</v>
      </c>
      <c r="AC48" s="13">
        <f t="shared" si="7"/>
        <v>1</v>
      </c>
      <c r="AD48" s="13">
        <f>IF($D48=$B$8,SUM($AC$14:AC48),0)</f>
        <v>35</v>
      </c>
      <c r="AE48" s="13">
        <f t="shared" si="8"/>
        <v>1</v>
      </c>
      <c r="AF48" s="13">
        <f>IF($D48=$B$9,SUM($AE$14:AE48),0)</f>
        <v>35</v>
      </c>
      <c r="AG48" s="13">
        <f t="shared" si="9"/>
        <v>1</v>
      </c>
      <c r="AH48" s="13">
        <f>IF($D48=$B$10,SUM($AG$14:AG48),0)</f>
        <v>35</v>
      </c>
      <c r="AI48" s="13">
        <f t="shared" si="10"/>
        <v>1</v>
      </c>
      <c r="AJ48" s="13">
        <f>IF($D48=$B$11,SUM($AI$14:AI48),0)</f>
        <v>35</v>
      </c>
      <c r="AK48" s="9"/>
      <c r="AL48" s="9"/>
      <c r="AM48" s="9"/>
      <c r="AN48" s="9"/>
      <c r="AO48" s="9"/>
    </row>
    <row r="49" spans="2:41" ht="17.25" customHeight="1" thickBot="1">
      <c r="B49" s="81">
        <v>35</v>
      </c>
      <c r="C49" s="82" t="s">
        <v>12</v>
      </c>
      <c r="D49" s="105"/>
      <c r="E49" s="83">
        <f>IF(ISERROR(1/VLOOKUP(D49,$B$5:$D$11,3,FALSE)),"",IF(F48&gt;1,"FIN",1/VLOOKUP(D49,$B$5:$D$11,3,FALSE)*H49*I49/24))</f>
      </c>
      <c r="F49" s="83">
        <f t="shared" si="1"/>
      </c>
      <c r="G49" s="83">
        <f t="shared" si="11"/>
      </c>
      <c r="H49" s="84">
        <f>$J$7</f>
        <v>6.5</v>
      </c>
      <c r="I49" s="84">
        <v>4</v>
      </c>
      <c r="J49" s="84">
        <f t="shared" si="12"/>
        <v>26</v>
      </c>
      <c r="K49" s="82">
        <f t="shared" si="13"/>
      </c>
      <c r="L49" s="85">
        <f t="shared" si="14"/>
      </c>
      <c r="N49" s="65"/>
      <c r="O49" s="65"/>
      <c r="P49" s="65"/>
      <c r="Q49" s="65"/>
      <c r="R49" s="65"/>
      <c r="S49" s="65"/>
      <c r="T49" s="65"/>
      <c r="U49" s="66"/>
      <c r="W49" s="5"/>
      <c r="X49" s="9"/>
      <c r="Y49" s="13">
        <f t="shared" si="5"/>
        <v>1</v>
      </c>
      <c r="Z49" s="13">
        <f>IF($D49=$B$6,SUM($Y$14:Y49),0)</f>
        <v>36</v>
      </c>
      <c r="AA49" s="13">
        <f t="shared" si="6"/>
        <v>1</v>
      </c>
      <c r="AB49" s="13">
        <f>IF($D49=$B$7,SUM($AA$14:AA49),0)</f>
        <v>36</v>
      </c>
      <c r="AC49" s="13">
        <f t="shared" si="7"/>
        <v>1</v>
      </c>
      <c r="AD49" s="13">
        <f>IF($D49=$B$8,SUM($AC$14:AC49),0)</f>
        <v>36</v>
      </c>
      <c r="AE49" s="13">
        <f t="shared" si="8"/>
        <v>1</v>
      </c>
      <c r="AF49" s="13">
        <f>IF($D49=$B$9,SUM($AE$14:AE49),0)</f>
        <v>36</v>
      </c>
      <c r="AG49" s="13">
        <f t="shared" si="9"/>
        <v>1</v>
      </c>
      <c r="AH49" s="13">
        <f>IF($D49=$B$10,SUM($AG$14:AG49),0)</f>
        <v>36</v>
      </c>
      <c r="AI49" s="13">
        <f t="shared" si="10"/>
        <v>1</v>
      </c>
      <c r="AJ49" s="13">
        <f>IF($D49=$B$11,SUM($AI$14:AI49),0)</f>
        <v>36</v>
      </c>
      <c r="AK49" s="9"/>
      <c r="AL49" s="9"/>
      <c r="AM49" s="9"/>
      <c r="AN49" s="9"/>
      <c r="AO49" s="9"/>
    </row>
    <row r="50" spans="1:41" ht="15" customHeight="1" thickBot="1">
      <c r="A50" s="4"/>
      <c r="W50" s="5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2:41" ht="17.25" customHeight="1">
      <c r="B51" s="126" t="s">
        <v>22</v>
      </c>
      <c r="C51" s="127"/>
      <c r="D51" s="127"/>
      <c r="E51" s="127"/>
      <c r="F51" s="127"/>
      <c r="G51" s="127"/>
      <c r="H51" s="127"/>
      <c r="I51" s="127"/>
      <c r="J51" s="127"/>
      <c r="K51" s="127"/>
      <c r="L51" s="128"/>
      <c r="N51" s="112" t="s">
        <v>27</v>
      </c>
      <c r="O51" s="113"/>
      <c r="P51" s="113"/>
      <c r="Q51" s="113"/>
      <c r="R51" s="113"/>
      <c r="S51" s="113"/>
      <c r="T51" s="113"/>
      <c r="U51" s="114"/>
      <c r="V51" s="151"/>
      <c r="W51" s="152"/>
      <c r="X51" s="5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5"/>
      <c r="AN51" s="5"/>
      <c r="AO51" s="5"/>
    </row>
    <row r="52" spans="2:41" ht="17.25" customHeight="1" thickBot="1">
      <c r="B52" s="129"/>
      <c r="C52" s="130"/>
      <c r="D52" s="130"/>
      <c r="E52" s="130"/>
      <c r="F52" s="130"/>
      <c r="G52" s="130"/>
      <c r="H52" s="130"/>
      <c r="I52" s="130"/>
      <c r="J52" s="130"/>
      <c r="K52" s="130"/>
      <c r="L52" s="131"/>
      <c r="N52" s="115"/>
      <c r="O52" s="116"/>
      <c r="P52" s="116"/>
      <c r="Q52" s="116"/>
      <c r="R52" s="116"/>
      <c r="S52" s="116"/>
      <c r="T52" s="116"/>
      <c r="U52" s="117"/>
      <c r="V52" s="151"/>
      <c r="W52" s="152"/>
      <c r="X52" s="5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5"/>
      <c r="AN52" s="5"/>
      <c r="AO52" s="5"/>
    </row>
    <row r="53" spans="2:41" ht="17.25" customHeight="1">
      <c r="B53" s="18"/>
      <c r="C53" s="14"/>
      <c r="D53" s="141"/>
      <c r="E53" s="139" t="s">
        <v>44</v>
      </c>
      <c r="F53" s="139" t="s">
        <v>45</v>
      </c>
      <c r="G53" s="140" t="s">
        <v>46</v>
      </c>
      <c r="H53" s="88"/>
      <c r="I53" s="88"/>
      <c r="J53" s="88"/>
      <c r="K53" s="140" t="s">
        <v>14</v>
      </c>
      <c r="L53" s="138" t="s">
        <v>15</v>
      </c>
      <c r="N53" s="118">
        <f>IF($B$8=0,"",B8)</f>
      </c>
      <c r="O53" s="119"/>
      <c r="P53" s="119"/>
      <c r="Q53" s="119"/>
      <c r="R53" s="120">
        <f>IF($B$9=0,"",B9)</f>
      </c>
      <c r="S53" s="120"/>
      <c r="T53" s="120"/>
      <c r="U53" s="121"/>
      <c r="V53" s="151"/>
      <c r="W53" s="152"/>
      <c r="X53" s="5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5"/>
      <c r="AN53" s="5"/>
      <c r="AO53" s="5"/>
    </row>
    <row r="54" spans="2:41" ht="22.5" customHeight="1">
      <c r="B54" s="63"/>
      <c r="C54" s="14"/>
      <c r="D54" s="141"/>
      <c r="E54" s="139"/>
      <c r="F54" s="139"/>
      <c r="G54" s="140"/>
      <c r="H54" s="88"/>
      <c r="I54" s="88"/>
      <c r="J54" s="88"/>
      <c r="K54" s="140"/>
      <c r="L54" s="138"/>
      <c r="N54" s="68" t="s">
        <v>23</v>
      </c>
      <c r="O54" s="59" t="s">
        <v>30</v>
      </c>
      <c r="P54" s="59" t="s">
        <v>2</v>
      </c>
      <c r="Q54" s="59" t="s">
        <v>26</v>
      </c>
      <c r="R54" s="59" t="s">
        <v>23</v>
      </c>
      <c r="S54" s="59" t="s">
        <v>30</v>
      </c>
      <c r="T54" s="59" t="s">
        <v>2</v>
      </c>
      <c r="U54" s="69" t="s">
        <v>26</v>
      </c>
      <c r="V54" s="2"/>
      <c r="W54" s="2"/>
      <c r="X54" s="2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5"/>
      <c r="AN54" s="5"/>
      <c r="AO54" s="5"/>
    </row>
    <row r="55" spans="2:38" ht="15" customHeight="1">
      <c r="B55" s="19"/>
      <c r="C55" s="2"/>
      <c r="D55" s="89" t="s">
        <v>1</v>
      </c>
      <c r="E55" s="139"/>
      <c r="F55" s="139"/>
      <c r="G55" s="140"/>
      <c r="H55" s="90"/>
      <c r="I55" s="90"/>
      <c r="J55" s="90"/>
      <c r="K55" s="140"/>
      <c r="L55" s="138"/>
      <c r="N55" s="70">
        <f>IF(ISBLANK(B8),"",1)</f>
      </c>
      <c r="O55" s="61">
        <f aca="true" t="shared" si="15" ref="O55:O77">IF(N55="Repos",IF(Q56-Q54-P54&lt;0,"00:00",Q56-Q54-P54),IF(ISERROR(INDEX($B$14:$AJ$49,MATCH(N55,$AD$14:$AD$49,0),2)),"",INDEX($B$14:$AJ$49,MATCH(N55,$AD$14:$AD$49,0),2)))</f>
      </c>
      <c r="P55" s="61">
        <f aca="true" t="shared" si="16" ref="P55:P77">IF(ISERROR(INDEX($B$14:$AJ$49,MATCH(N55,$AD$14:$AD$49,0),4)),"",INDEX($B$14:$AJ$49,MATCH(N55,$AD$14:$AD$49,0),4))</f>
      </c>
      <c r="Q55" s="61">
        <f aca="true" t="shared" si="17" ref="Q55:Q77">IF(ISERROR(INDEX($B$14:$AJ$49,MATCH(N55,$AD$14:$AD$49,0),6)),"",INDEX($B$14:$AJ$49,MATCH(N55,$AD$14:$AD$49,0),6))</f>
      </c>
      <c r="R55" s="60">
        <f>IF(ISBLANK(B9),"",1)</f>
      </c>
      <c r="S55" s="61">
        <f aca="true" t="shared" si="18" ref="S55:S77">IF(R55="Repos",IF(U56-U54-T54&lt;0,"00:00",U56-U54-T54),IF(ISERROR(INDEX($B$14:$AJ$49,MATCH(R55,$AF$14:$AF$49,0),2)),"",INDEX($B$14:$AJ$49,MATCH(R55,$AF$14:$AF$49,0),2)))</f>
      </c>
      <c r="T55" s="61">
        <f aca="true" t="shared" si="19" ref="T55:T77">IF(ISERROR(INDEX($B$14:$AJ$49,MATCH(R55,$AF$14:$AF$49,0),4)),"",INDEX($B$14:$AJ$49,MATCH(R55,$AF$14:$AF$49,0),4))</f>
      </c>
      <c r="U55" s="71">
        <f aca="true" t="shared" si="20" ref="U55:U77">IF(ISERROR(INDEX($B$14:$AJ$49,MATCH(R55,$AF$14:$AF$49,0),6)),"",INDEX($B$14:$AJ$49,MATCH(R55,$AF$14:$AF$49,0),6))</f>
      </c>
      <c r="V55" s="2"/>
      <c r="W55" s="2"/>
      <c r="X55" s="2"/>
      <c r="Y55" s="102"/>
      <c r="Z55" s="102"/>
      <c r="AA55" s="102"/>
      <c r="AB55" s="102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</row>
    <row r="56" spans="2:38" ht="15" customHeight="1">
      <c r="B56" s="19"/>
      <c r="C56" s="2"/>
      <c r="D56" s="53">
        <f aca="true" t="shared" si="21" ref="D56:D61">IF(B6=0,"",B6)</f>
      </c>
      <c r="E56" s="53">
        <f>DCOUNTA($B$13:$L$49,$D$13,$AL$11:$AN$12)</f>
        <v>0</v>
      </c>
      <c r="F56" s="53">
        <f>DCOUNTA($B$13:$L$49,$D$13,$AL$13:$AN$14)</f>
        <v>0</v>
      </c>
      <c r="G56" s="53">
        <f aca="true" t="shared" si="22" ref="G56:G61">E56+F56</f>
        <v>0</v>
      </c>
      <c r="H56" s="53"/>
      <c r="I56" s="53"/>
      <c r="J56" s="53"/>
      <c r="K56" s="53">
        <f>DSUM($B$13:$L$49,$J$13,$AL$11:$AN$12)</f>
        <v>0</v>
      </c>
      <c r="L56" s="86">
        <f>DSUM($B$13:$L$49,$J$13,$AL$13:$AN$14)</f>
        <v>0</v>
      </c>
      <c r="N56" s="70">
        <f aca="true" t="shared" si="23" ref="N56:N77">IF(OR(N55="Repos",N55&lt;$G$58),IF(N55="Repos",IF(N55="Repos",N54+1,N55+1),"Repos"),"")</f>
      </c>
      <c r="O56" s="61">
        <f t="shared" si="15"/>
      </c>
      <c r="P56" s="61">
        <f t="shared" si="16"/>
      </c>
      <c r="Q56" s="61">
        <f t="shared" si="17"/>
      </c>
      <c r="R56" s="60">
        <f aca="true" t="shared" si="24" ref="R56:R77">IF(OR(R55="Repos",R55&lt;$G$59),IF(R55="Repos",IF(R55="Repos",R54+1,R55+1),"Repos"),"")</f>
      </c>
      <c r="S56" s="61">
        <f t="shared" si="18"/>
      </c>
      <c r="T56" s="61">
        <f t="shared" si="19"/>
      </c>
      <c r="U56" s="71">
        <f t="shared" si="20"/>
      </c>
      <c r="V56" s="2"/>
      <c r="W56" s="2"/>
      <c r="X56" s="2"/>
      <c r="Y56" s="102"/>
      <c r="Z56" s="102"/>
      <c r="AA56" s="102"/>
      <c r="AB56" s="102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</row>
    <row r="57" spans="2:38" ht="17.25">
      <c r="B57" s="19"/>
      <c r="C57" s="2"/>
      <c r="D57" s="53">
        <f t="shared" si="21"/>
      </c>
      <c r="E57" s="53">
        <f>DCOUNTA($B$13:$L$49,$D$13,$AL$16:$AN$17)</f>
        <v>0</v>
      </c>
      <c r="F57" s="53">
        <f>DCOUNTA($B$13:$L$49,$D$13,$AL$18:$AN$19)</f>
        <v>0</v>
      </c>
      <c r="G57" s="53">
        <f t="shared" si="22"/>
        <v>0</v>
      </c>
      <c r="H57" s="53"/>
      <c r="I57" s="53"/>
      <c r="J57" s="53"/>
      <c r="K57" s="53">
        <f>DSUM($B$13:$L$49,$J$13,$AL$16:$AN$17)</f>
        <v>0</v>
      </c>
      <c r="L57" s="86">
        <f>DSUM($B$13:$L$49,$J$13,$AL$18:$AN$19)</f>
        <v>0</v>
      </c>
      <c r="N57" s="70">
        <f t="shared" si="23"/>
      </c>
      <c r="O57" s="61">
        <f t="shared" si="15"/>
      </c>
      <c r="P57" s="61">
        <f t="shared" si="16"/>
      </c>
      <c r="Q57" s="61">
        <f t="shared" si="17"/>
      </c>
      <c r="R57" s="60">
        <f t="shared" si="24"/>
      </c>
      <c r="S57" s="61">
        <f t="shared" si="18"/>
      </c>
      <c r="T57" s="61">
        <f t="shared" si="19"/>
      </c>
      <c r="U57" s="71">
        <f t="shared" si="20"/>
      </c>
      <c r="V57" s="2"/>
      <c r="W57" s="2"/>
      <c r="X57" s="2"/>
      <c r="Y57" s="102"/>
      <c r="Z57" s="102"/>
      <c r="AA57" s="102"/>
      <c r="AB57" s="102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</row>
    <row r="58" spans="2:38" ht="17.25">
      <c r="B58" s="19"/>
      <c r="C58" s="2"/>
      <c r="D58" s="53">
        <f t="shared" si="21"/>
      </c>
      <c r="E58" s="53">
        <f>DCOUNTA($B$13:$L$49,$D$13,$AL$21:$AN$22)</f>
        <v>0</v>
      </c>
      <c r="F58" s="53">
        <f>DCOUNTA($B$13:$L$49,$D$13,$AL$23:$AN$24)</f>
        <v>0</v>
      </c>
      <c r="G58" s="53">
        <f t="shared" si="22"/>
        <v>0</v>
      </c>
      <c r="H58" s="53"/>
      <c r="I58" s="53"/>
      <c r="J58" s="53"/>
      <c r="K58" s="53">
        <f>DSUM($B$13:$L$49,$J$13,$AL$21:$AN$22)</f>
        <v>0</v>
      </c>
      <c r="L58" s="86">
        <f>DSUM($B$13:$L$49,$J$13,$AL$23:$AN$24)</f>
        <v>0</v>
      </c>
      <c r="N58" s="70">
        <f t="shared" si="23"/>
      </c>
      <c r="O58" s="61">
        <f t="shared" si="15"/>
      </c>
      <c r="P58" s="61">
        <f t="shared" si="16"/>
      </c>
      <c r="Q58" s="61">
        <f t="shared" si="17"/>
      </c>
      <c r="R58" s="60">
        <f t="shared" si="24"/>
      </c>
      <c r="S58" s="61">
        <f t="shared" si="18"/>
      </c>
      <c r="T58" s="61">
        <f t="shared" si="19"/>
      </c>
      <c r="U58" s="71">
        <f t="shared" si="20"/>
      </c>
      <c r="V58" s="2"/>
      <c r="W58" s="2"/>
      <c r="X58" s="2"/>
      <c r="Y58" s="102"/>
      <c r="Z58" s="102"/>
      <c r="AA58" s="102"/>
      <c r="AB58" s="102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</row>
    <row r="59" spans="2:38" ht="17.25">
      <c r="B59" s="19"/>
      <c r="C59" s="2"/>
      <c r="D59" s="53">
        <f t="shared" si="21"/>
      </c>
      <c r="E59" s="53">
        <f>DCOUNTA($B$13:$L$49,$D$13,$AL$26:$AN$27)</f>
        <v>0</v>
      </c>
      <c r="F59" s="53">
        <f>DCOUNTA($B$13:$L$49,$D$13,$AL$28:$AN$29)</f>
        <v>0</v>
      </c>
      <c r="G59" s="53">
        <f t="shared" si="22"/>
        <v>0</v>
      </c>
      <c r="H59" s="53"/>
      <c r="I59" s="53"/>
      <c r="J59" s="53"/>
      <c r="K59" s="53">
        <f>DSUM($B$13:$L$49,$J$13,$AL$26:$AN$27)</f>
        <v>0</v>
      </c>
      <c r="L59" s="86">
        <f>DSUM($B$13:$L$49,$J$13,$AL$28:$AN$29)</f>
        <v>0</v>
      </c>
      <c r="N59" s="70">
        <f t="shared" si="23"/>
      </c>
      <c r="O59" s="61">
        <f t="shared" si="15"/>
      </c>
      <c r="P59" s="61">
        <f t="shared" si="16"/>
      </c>
      <c r="Q59" s="61">
        <f t="shared" si="17"/>
      </c>
      <c r="R59" s="60">
        <f t="shared" si="24"/>
      </c>
      <c r="S59" s="61">
        <f t="shared" si="18"/>
      </c>
      <c r="T59" s="61">
        <f t="shared" si="19"/>
      </c>
      <c r="U59" s="71">
        <f t="shared" si="20"/>
      </c>
      <c r="V59" s="2"/>
      <c r="W59" s="2"/>
      <c r="X59" s="2"/>
      <c r="Y59" s="102"/>
      <c r="Z59" s="102"/>
      <c r="AA59" s="102"/>
      <c r="AB59" s="102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</row>
    <row r="60" spans="2:38" ht="17.25">
      <c r="B60" s="19"/>
      <c r="C60" s="2"/>
      <c r="D60" s="53">
        <f t="shared" si="21"/>
      </c>
      <c r="E60" s="53">
        <f>DCOUNTA($B$13:$L$49,$D$13,$AL$31:$AN$32)</f>
        <v>0</v>
      </c>
      <c r="F60" s="53">
        <f>DCOUNTA($B$13:$L$49,$D$13,$AL$33:$AN$34)</f>
        <v>0</v>
      </c>
      <c r="G60" s="53">
        <f t="shared" si="22"/>
        <v>0</v>
      </c>
      <c r="H60" s="53"/>
      <c r="I60" s="53"/>
      <c r="J60" s="53"/>
      <c r="K60" s="53">
        <f>DSUM($B$13:$L$49,$J$13,$AL$31:$AN$32)</f>
        <v>0</v>
      </c>
      <c r="L60" s="86">
        <f>DSUM($B$13:$L$49,$J$13,$AL$33:$AN$34)</f>
        <v>0</v>
      </c>
      <c r="N60" s="70">
        <f t="shared" si="23"/>
      </c>
      <c r="O60" s="61">
        <f t="shared" si="15"/>
      </c>
      <c r="P60" s="61">
        <f t="shared" si="16"/>
      </c>
      <c r="Q60" s="61">
        <f t="shared" si="17"/>
      </c>
      <c r="R60" s="60">
        <f t="shared" si="24"/>
      </c>
      <c r="S60" s="61">
        <f t="shared" si="18"/>
      </c>
      <c r="T60" s="61">
        <f t="shared" si="19"/>
      </c>
      <c r="U60" s="71">
        <f t="shared" si="20"/>
      </c>
      <c r="V60" s="2"/>
      <c r="W60" s="2"/>
      <c r="X60" s="2"/>
      <c r="Y60" s="102"/>
      <c r="Z60" s="102"/>
      <c r="AA60" s="102"/>
      <c r="AB60" s="102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</row>
    <row r="61" spans="2:38" ht="17.25">
      <c r="B61" s="19"/>
      <c r="C61" s="2"/>
      <c r="D61" s="53">
        <f t="shared" si="21"/>
      </c>
      <c r="E61" s="53">
        <f>DCOUNTA($B$13:$L$49,$D$13,$AL$36:$AN$37)</f>
        <v>0</v>
      </c>
      <c r="F61" s="53">
        <f>DCOUNTA($B$13:$L$49,$D$13,$AL$38:$AN$39)</f>
        <v>0</v>
      </c>
      <c r="G61" s="53">
        <f t="shared" si="22"/>
        <v>0</v>
      </c>
      <c r="H61" s="53"/>
      <c r="I61" s="53"/>
      <c r="J61" s="53"/>
      <c r="K61" s="53">
        <f>DSUM($B$13:$L$49,$J$13,$AL$36:$AN$37)</f>
        <v>0</v>
      </c>
      <c r="L61" s="86">
        <f>DSUM($B$13:$L$49,$J$13,$AL$38:$AN$39)</f>
        <v>0</v>
      </c>
      <c r="N61" s="70">
        <f t="shared" si="23"/>
      </c>
      <c r="O61" s="61">
        <f t="shared" si="15"/>
      </c>
      <c r="P61" s="61">
        <f t="shared" si="16"/>
      </c>
      <c r="Q61" s="61">
        <f t="shared" si="17"/>
      </c>
      <c r="R61" s="60">
        <f t="shared" si="24"/>
      </c>
      <c r="S61" s="61">
        <f t="shared" si="18"/>
      </c>
      <c r="T61" s="61">
        <f t="shared" si="19"/>
      </c>
      <c r="U61" s="71">
        <f t="shared" si="20"/>
      </c>
      <c r="V61" s="2"/>
      <c r="W61" s="2"/>
      <c r="X61" s="2"/>
      <c r="Y61" s="102"/>
      <c r="Z61" s="102"/>
      <c r="AA61" s="102"/>
      <c r="AB61" s="102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</row>
    <row r="62" spans="2:28" ht="18" thickBot="1">
      <c r="B62" s="20"/>
      <c r="C62" s="21"/>
      <c r="D62" s="56" t="s">
        <v>16</v>
      </c>
      <c r="E62" s="56">
        <f>SUM(E56:E61)</f>
        <v>0</v>
      </c>
      <c r="F62" s="56">
        <f>SUM(F56:F61)</f>
        <v>0</v>
      </c>
      <c r="G62" s="56"/>
      <c r="H62" s="56"/>
      <c r="I62" s="56"/>
      <c r="J62" s="56"/>
      <c r="K62" s="56">
        <f>SUM(K56:K61)</f>
        <v>0</v>
      </c>
      <c r="L62" s="87">
        <f>SUM(L56:L61)</f>
        <v>0</v>
      </c>
      <c r="N62" s="70">
        <f t="shared" si="23"/>
      </c>
      <c r="O62" s="61">
        <f t="shared" si="15"/>
      </c>
      <c r="P62" s="61">
        <f t="shared" si="16"/>
      </c>
      <c r="Q62" s="61">
        <f t="shared" si="17"/>
      </c>
      <c r="R62" s="60">
        <f t="shared" si="24"/>
      </c>
      <c r="S62" s="61">
        <f t="shared" si="18"/>
      </c>
      <c r="T62" s="61">
        <f t="shared" si="19"/>
      </c>
      <c r="U62" s="71">
        <f t="shared" si="20"/>
      </c>
      <c r="V62" s="2"/>
      <c r="W62" s="2"/>
      <c r="X62" s="2"/>
      <c r="Y62" s="2"/>
      <c r="Z62" s="2"/>
      <c r="AA62" s="2"/>
      <c r="AB62" s="2"/>
    </row>
    <row r="63" spans="4:28" ht="18" thickBot="1">
      <c r="D63" s="42"/>
      <c r="E63" s="42"/>
      <c r="F63" s="42"/>
      <c r="G63" s="42"/>
      <c r="H63" s="42"/>
      <c r="I63" s="42"/>
      <c r="J63" s="42"/>
      <c r="K63" s="42"/>
      <c r="L63" s="42"/>
      <c r="N63" s="70">
        <f t="shared" si="23"/>
      </c>
      <c r="O63" s="61">
        <f t="shared" si="15"/>
      </c>
      <c r="P63" s="61">
        <f t="shared" si="16"/>
      </c>
      <c r="Q63" s="61">
        <f t="shared" si="17"/>
      </c>
      <c r="R63" s="60">
        <f t="shared" si="24"/>
      </c>
      <c r="S63" s="61">
        <f t="shared" si="18"/>
      </c>
      <c r="T63" s="61">
        <f t="shared" si="19"/>
      </c>
      <c r="U63" s="71">
        <f t="shared" si="20"/>
      </c>
      <c r="V63" s="2"/>
      <c r="W63" s="2"/>
      <c r="X63" s="2"/>
      <c r="Y63" s="2"/>
      <c r="Z63" s="2"/>
      <c r="AA63" s="2"/>
      <c r="AB63" s="2"/>
    </row>
    <row r="64" spans="2:28" ht="17.25">
      <c r="B64" s="132" t="s">
        <v>27</v>
      </c>
      <c r="C64" s="133"/>
      <c r="D64" s="133"/>
      <c r="E64" s="133"/>
      <c r="F64" s="133"/>
      <c r="G64" s="133"/>
      <c r="H64" s="133"/>
      <c r="I64" s="133"/>
      <c r="J64" s="133"/>
      <c r="K64" s="133"/>
      <c r="L64" s="134"/>
      <c r="N64" s="70">
        <f t="shared" si="23"/>
      </c>
      <c r="O64" s="61">
        <f t="shared" si="15"/>
      </c>
      <c r="P64" s="61">
        <f t="shared" si="16"/>
      </c>
      <c r="Q64" s="61">
        <f t="shared" si="17"/>
      </c>
      <c r="R64" s="60">
        <f t="shared" si="24"/>
      </c>
      <c r="S64" s="61">
        <f t="shared" si="18"/>
      </c>
      <c r="T64" s="61">
        <f t="shared" si="19"/>
      </c>
      <c r="U64" s="71">
        <f t="shared" si="20"/>
      </c>
      <c r="V64" s="2"/>
      <c r="W64" s="2"/>
      <c r="X64" s="2"/>
      <c r="Y64" s="2"/>
      <c r="Z64" s="2"/>
      <c r="AA64" s="2"/>
      <c r="AB64" s="2"/>
    </row>
    <row r="65" spans="2:28" ht="17.25" customHeight="1" thickBot="1">
      <c r="B65" s="135"/>
      <c r="C65" s="136"/>
      <c r="D65" s="136"/>
      <c r="E65" s="136"/>
      <c r="F65" s="136"/>
      <c r="G65" s="136"/>
      <c r="H65" s="136"/>
      <c r="I65" s="136"/>
      <c r="J65" s="136"/>
      <c r="K65" s="136"/>
      <c r="L65" s="137"/>
      <c r="N65" s="70">
        <f t="shared" si="23"/>
      </c>
      <c r="O65" s="61">
        <f t="shared" si="15"/>
      </c>
      <c r="P65" s="61">
        <f t="shared" si="16"/>
      </c>
      <c r="Q65" s="61">
        <f t="shared" si="17"/>
      </c>
      <c r="R65" s="60">
        <f t="shared" si="24"/>
      </c>
      <c r="S65" s="61">
        <f t="shared" si="18"/>
      </c>
      <c r="T65" s="61">
        <f t="shared" si="19"/>
      </c>
      <c r="U65" s="71">
        <f t="shared" si="20"/>
      </c>
      <c r="V65" s="2"/>
      <c r="W65" s="2"/>
      <c r="X65" s="2"/>
      <c r="Y65" s="2"/>
      <c r="Z65" s="2"/>
      <c r="AA65" s="2"/>
      <c r="AB65" s="2"/>
    </row>
    <row r="66" spans="2:28" ht="17.25" customHeight="1">
      <c r="B66" s="123">
        <f>IF($B$6=0,"",$B$6)</f>
      </c>
      <c r="C66" s="124"/>
      <c r="D66" s="124"/>
      <c r="E66" s="124"/>
      <c r="F66" s="124">
        <f>IF($B$7=0,"",$B$7)</f>
      </c>
      <c r="G66" s="124"/>
      <c r="H66" s="124"/>
      <c r="I66" s="124"/>
      <c r="J66" s="124"/>
      <c r="K66" s="124"/>
      <c r="L66" s="125"/>
      <c r="N66" s="70">
        <f t="shared" si="23"/>
      </c>
      <c r="O66" s="61">
        <f t="shared" si="15"/>
      </c>
      <c r="P66" s="61">
        <f t="shared" si="16"/>
      </c>
      <c r="Q66" s="61">
        <f t="shared" si="17"/>
      </c>
      <c r="R66" s="60">
        <f t="shared" si="24"/>
      </c>
      <c r="S66" s="61">
        <f t="shared" si="18"/>
      </c>
      <c r="T66" s="61">
        <f t="shared" si="19"/>
      </c>
      <c r="U66" s="71">
        <f t="shared" si="20"/>
      </c>
      <c r="V66" s="2"/>
      <c r="W66" s="2"/>
      <c r="X66" s="2"/>
      <c r="Y66" s="2"/>
      <c r="Z66" s="2"/>
      <c r="AA66" s="2"/>
      <c r="AB66" s="2"/>
    </row>
    <row r="67" spans="2:28" ht="22.5" customHeight="1">
      <c r="B67" s="44" t="s">
        <v>23</v>
      </c>
      <c r="C67" s="45" t="s">
        <v>30</v>
      </c>
      <c r="D67" s="45" t="s">
        <v>2</v>
      </c>
      <c r="E67" s="45" t="s">
        <v>26</v>
      </c>
      <c r="F67" s="45" t="s">
        <v>23</v>
      </c>
      <c r="G67" s="45" t="s">
        <v>30</v>
      </c>
      <c r="H67" s="46"/>
      <c r="I67" s="46"/>
      <c r="J67" s="46"/>
      <c r="K67" s="45" t="s">
        <v>2</v>
      </c>
      <c r="L67" s="47" t="s">
        <v>26</v>
      </c>
      <c r="N67" s="70">
        <f t="shared" si="23"/>
      </c>
      <c r="O67" s="61">
        <f t="shared" si="15"/>
      </c>
      <c r="P67" s="61">
        <f t="shared" si="16"/>
      </c>
      <c r="Q67" s="61">
        <f t="shared" si="17"/>
      </c>
      <c r="R67" s="60">
        <f t="shared" si="24"/>
      </c>
      <c r="S67" s="61">
        <f t="shared" si="18"/>
      </c>
      <c r="T67" s="61">
        <f t="shared" si="19"/>
      </c>
      <c r="U67" s="71">
        <f t="shared" si="20"/>
      </c>
      <c r="V67" s="2"/>
      <c r="W67" s="2"/>
      <c r="X67" s="2"/>
      <c r="Y67" s="2"/>
      <c r="Z67" s="2"/>
      <c r="AA67" s="2"/>
      <c r="AB67" s="2"/>
    </row>
    <row r="68" spans="2:28" ht="17.25">
      <c r="B68" s="48">
        <f>IF(ISBLANK(B6),"",1)</f>
      </c>
      <c r="C68" s="49">
        <f aca="true" t="shared" si="25" ref="C68:C103">IF(B68="Repos",IF(E69-E67-D67&lt;0,"00:00",E69-E67-D67),IF(ISERROR(INDEX($B$14:$AJ$49,MATCH(B68,$Z$14:$Z$49,0),2)),"",INDEX($B$14:$AJ$49,MATCH(B68,$Z$14:$Z$49,0),2)))</f>
      </c>
      <c r="D68" s="49">
        <f aca="true" t="shared" si="26" ref="D68:D103">IF(ISERROR(INDEX($B$14:$AJ$49,MATCH(B68,$Z$14:$Z$49,0),4)),"",INDEX($B$14:$AJ$49,MATCH(B68,$Z$14:$Z$49,0),4))</f>
      </c>
      <c r="E68" s="49">
        <f aca="true" t="shared" si="27" ref="E68:E103">IF(ISERROR(INDEX($B$14:$AJ$49,MATCH(B68,$Z$14:$Z$49,0),6)),"",INDEX($B$14:$AJ$49,MATCH(B68,$Z$14:$Z$49,0),6))</f>
      </c>
      <c r="F68" s="50">
        <f>IF(ISBLANK(B7),"",1)</f>
      </c>
      <c r="G68" s="49">
        <f aca="true" t="shared" si="28" ref="G68:G103">IF(F68="Repos",IF(L69-L67-K67&lt;0,"00:00",L69-L67-K67),IF(ISERROR(INDEX($B$14:$AJ$49,MATCH(F68,$AB$14:$AB$49,0),2)),"",INDEX($B$14:$AJ$49,MATCH(F68,$AB$14:$AB$49,0),2)))</f>
      </c>
      <c r="H68" s="49">
        <f aca="true" t="shared" si="29" ref="H68:H103">IF(ISERROR(INDEX($B$14:$AJ$49,MATCH(F68,$Z$14:$Z$49,0),4)),"",INDEX($B$14:$AJ$49,MATCH(F68,$Z$14:$Z$49,0),4))</f>
      </c>
      <c r="I68" s="49">
        <f aca="true" t="shared" si="30" ref="I68:I103">IF(ISERROR(INDEX($B$14:$AJ$49,MATCH(F68,$Z$14:$Z$49,0),6)),"",INDEX($B$14:$AJ$49,MATCH(F68,$Z$14:$Z$49,0),6))</f>
      </c>
      <c r="J68" s="51"/>
      <c r="K68" s="49">
        <f aca="true" t="shared" si="31" ref="K68:K100">IF(ISERROR(INDEX($B$14:$AJ$49,MATCH(F68,$AB$14:$AB$49,0),4)),"",INDEX($B$14:$AJ$49,MATCH(F68,$AB$14:$AB$49,0),4))</f>
      </c>
      <c r="L68" s="52">
        <f aca="true" t="shared" si="32" ref="L68:L103">IF(ISERROR(INDEX($B$14:$AJ$49,MATCH(F68,$AB$14:$AB$49,0),6)),"",INDEX($B$14:$AJ$49,MATCH(F68,$AB$14:$AB$49,0),6))</f>
      </c>
      <c r="N68" s="70">
        <f t="shared" si="23"/>
      </c>
      <c r="O68" s="61">
        <f t="shared" si="15"/>
      </c>
      <c r="P68" s="61">
        <f t="shared" si="16"/>
      </c>
      <c r="Q68" s="61">
        <f t="shared" si="17"/>
      </c>
      <c r="R68" s="60">
        <f t="shared" si="24"/>
      </c>
      <c r="S68" s="61">
        <f t="shared" si="18"/>
      </c>
      <c r="T68" s="61">
        <f t="shared" si="19"/>
      </c>
      <c r="U68" s="71">
        <f t="shared" si="20"/>
      </c>
      <c r="V68" s="2"/>
      <c r="W68" s="2"/>
      <c r="X68" s="2"/>
      <c r="Y68" s="2"/>
      <c r="Z68" s="2"/>
      <c r="AA68" s="2"/>
      <c r="AB68" s="2"/>
    </row>
    <row r="69" spans="2:28" ht="17.25">
      <c r="B69" s="48">
        <f aca="true" t="shared" si="33" ref="B69:B103">IF(OR(B68="Repos",B68&lt;$G$56),IF(B68="Repos",IF(B68="Repos",B67+1,B68+1),"Repos"),"")</f>
      </c>
      <c r="C69" s="49">
        <f t="shared" si="25"/>
      </c>
      <c r="D69" s="49">
        <f t="shared" si="26"/>
      </c>
      <c r="E69" s="49">
        <f t="shared" si="27"/>
      </c>
      <c r="F69" s="53">
        <f>IF(OR(F68="Repos",F68&lt;$G$57),IF(F68="Repos",IF(F68="Repos",F67+1,F68+1),"Repos"),"")</f>
      </c>
      <c r="G69" s="49">
        <f t="shared" si="28"/>
      </c>
      <c r="H69" s="49">
        <f t="shared" si="29"/>
      </c>
      <c r="I69" s="49">
        <f t="shared" si="30"/>
      </c>
      <c r="J69" s="51"/>
      <c r="K69" s="49">
        <f t="shared" si="31"/>
      </c>
      <c r="L69" s="52">
        <f t="shared" si="32"/>
      </c>
      <c r="N69" s="70">
        <f t="shared" si="23"/>
      </c>
      <c r="O69" s="61">
        <f t="shared" si="15"/>
      </c>
      <c r="P69" s="61">
        <f t="shared" si="16"/>
      </c>
      <c r="Q69" s="61">
        <f t="shared" si="17"/>
      </c>
      <c r="R69" s="60">
        <f t="shared" si="24"/>
      </c>
      <c r="S69" s="61">
        <f t="shared" si="18"/>
      </c>
      <c r="T69" s="61">
        <f t="shared" si="19"/>
      </c>
      <c r="U69" s="71">
        <f t="shared" si="20"/>
      </c>
      <c r="V69" s="2"/>
      <c r="W69" s="2"/>
      <c r="X69" s="2"/>
      <c r="Y69" s="2"/>
      <c r="Z69" s="2"/>
      <c r="AA69" s="2"/>
      <c r="AB69" s="2"/>
    </row>
    <row r="70" spans="2:28" ht="17.25">
      <c r="B70" s="48">
        <f t="shared" si="33"/>
      </c>
      <c r="C70" s="49">
        <f t="shared" si="25"/>
      </c>
      <c r="D70" s="49">
        <f t="shared" si="26"/>
      </c>
      <c r="E70" s="49">
        <f t="shared" si="27"/>
      </c>
      <c r="F70" s="53">
        <f aca="true" t="shared" si="34" ref="F70:F103">IF(OR(F69="Repos",F69&lt;$G$57),IF(F69="Repos",IF(F69="Repos",F68+1,F69+1),"Repos"),"")</f>
      </c>
      <c r="G70" s="49">
        <f t="shared" si="28"/>
      </c>
      <c r="H70" s="49">
        <f t="shared" si="29"/>
      </c>
      <c r="I70" s="49">
        <f t="shared" si="30"/>
      </c>
      <c r="J70" s="51"/>
      <c r="K70" s="49">
        <f t="shared" si="31"/>
      </c>
      <c r="L70" s="52">
        <f t="shared" si="32"/>
      </c>
      <c r="N70" s="70">
        <f t="shared" si="23"/>
      </c>
      <c r="O70" s="61">
        <f t="shared" si="15"/>
      </c>
      <c r="P70" s="61">
        <f t="shared" si="16"/>
      </c>
      <c r="Q70" s="61">
        <f t="shared" si="17"/>
      </c>
      <c r="R70" s="60">
        <f t="shared" si="24"/>
      </c>
      <c r="S70" s="61">
        <f t="shared" si="18"/>
      </c>
      <c r="T70" s="61">
        <f t="shared" si="19"/>
      </c>
      <c r="U70" s="71">
        <f t="shared" si="20"/>
      </c>
      <c r="V70" s="2"/>
      <c r="W70" s="2"/>
      <c r="X70" s="2"/>
      <c r="Y70" s="2"/>
      <c r="Z70" s="2"/>
      <c r="AA70" s="2"/>
      <c r="AB70" s="2"/>
    </row>
    <row r="71" spans="2:28" ht="17.25">
      <c r="B71" s="48">
        <f t="shared" si="33"/>
      </c>
      <c r="C71" s="49">
        <f t="shared" si="25"/>
      </c>
      <c r="D71" s="49">
        <f t="shared" si="26"/>
      </c>
      <c r="E71" s="49">
        <f t="shared" si="27"/>
      </c>
      <c r="F71" s="53">
        <f t="shared" si="34"/>
      </c>
      <c r="G71" s="49">
        <f t="shared" si="28"/>
      </c>
      <c r="H71" s="49">
        <f t="shared" si="29"/>
      </c>
      <c r="I71" s="49">
        <f t="shared" si="30"/>
      </c>
      <c r="J71" s="51"/>
      <c r="K71" s="49">
        <f t="shared" si="31"/>
      </c>
      <c r="L71" s="52">
        <f t="shared" si="32"/>
      </c>
      <c r="N71" s="70">
        <f t="shared" si="23"/>
      </c>
      <c r="O71" s="61">
        <f t="shared" si="15"/>
      </c>
      <c r="P71" s="61">
        <f t="shared" si="16"/>
      </c>
      <c r="Q71" s="61">
        <f t="shared" si="17"/>
      </c>
      <c r="R71" s="60">
        <f t="shared" si="24"/>
      </c>
      <c r="S71" s="61">
        <f t="shared" si="18"/>
      </c>
      <c r="T71" s="61">
        <f t="shared" si="19"/>
      </c>
      <c r="U71" s="71">
        <f t="shared" si="20"/>
      </c>
      <c r="V71" s="2"/>
      <c r="W71" s="2"/>
      <c r="X71" s="2"/>
      <c r="Y71" s="2"/>
      <c r="Z71" s="2"/>
      <c r="AA71" s="2"/>
      <c r="AB71" s="2"/>
    </row>
    <row r="72" spans="2:28" ht="17.25">
      <c r="B72" s="48">
        <f t="shared" si="33"/>
      </c>
      <c r="C72" s="49">
        <f t="shared" si="25"/>
      </c>
      <c r="D72" s="49">
        <f t="shared" si="26"/>
      </c>
      <c r="E72" s="49">
        <f t="shared" si="27"/>
      </c>
      <c r="F72" s="53">
        <f t="shared" si="34"/>
      </c>
      <c r="G72" s="49">
        <f t="shared" si="28"/>
      </c>
      <c r="H72" s="49">
        <f t="shared" si="29"/>
      </c>
      <c r="I72" s="49">
        <f t="shared" si="30"/>
      </c>
      <c r="J72" s="51"/>
      <c r="K72" s="49">
        <f t="shared" si="31"/>
      </c>
      <c r="L72" s="52">
        <f t="shared" si="32"/>
      </c>
      <c r="N72" s="70">
        <f t="shared" si="23"/>
      </c>
      <c r="O72" s="61">
        <f t="shared" si="15"/>
      </c>
      <c r="P72" s="61">
        <f t="shared" si="16"/>
      </c>
      <c r="Q72" s="61">
        <f t="shared" si="17"/>
      </c>
      <c r="R72" s="60">
        <f t="shared" si="24"/>
      </c>
      <c r="S72" s="61">
        <f t="shared" si="18"/>
      </c>
      <c r="T72" s="61">
        <f t="shared" si="19"/>
      </c>
      <c r="U72" s="71">
        <f t="shared" si="20"/>
      </c>
      <c r="V72" s="2"/>
      <c r="W72" s="2"/>
      <c r="X72" s="2"/>
      <c r="Y72" s="2"/>
      <c r="Z72" s="2"/>
      <c r="AA72" s="2"/>
      <c r="AB72" s="2"/>
    </row>
    <row r="73" spans="2:28" ht="17.25">
      <c r="B73" s="48">
        <f t="shared" si="33"/>
      </c>
      <c r="C73" s="49">
        <f t="shared" si="25"/>
      </c>
      <c r="D73" s="49">
        <f t="shared" si="26"/>
      </c>
      <c r="E73" s="49">
        <f t="shared" si="27"/>
      </c>
      <c r="F73" s="53">
        <f t="shared" si="34"/>
      </c>
      <c r="G73" s="49">
        <f t="shared" si="28"/>
      </c>
      <c r="H73" s="49">
        <f t="shared" si="29"/>
      </c>
      <c r="I73" s="49">
        <f t="shared" si="30"/>
      </c>
      <c r="J73" s="51"/>
      <c r="K73" s="49">
        <f t="shared" si="31"/>
      </c>
      <c r="L73" s="52">
        <f t="shared" si="32"/>
      </c>
      <c r="N73" s="70">
        <f t="shared" si="23"/>
      </c>
      <c r="O73" s="61">
        <f t="shared" si="15"/>
      </c>
      <c r="P73" s="61">
        <f t="shared" si="16"/>
      </c>
      <c r="Q73" s="61">
        <f t="shared" si="17"/>
      </c>
      <c r="R73" s="60">
        <f t="shared" si="24"/>
      </c>
      <c r="S73" s="61">
        <f t="shared" si="18"/>
      </c>
      <c r="T73" s="61">
        <f t="shared" si="19"/>
      </c>
      <c r="U73" s="71">
        <f t="shared" si="20"/>
      </c>
      <c r="V73" s="2"/>
      <c r="W73" s="2"/>
      <c r="X73" s="2"/>
      <c r="Y73" s="2"/>
      <c r="Z73" s="2"/>
      <c r="AA73" s="2"/>
      <c r="AB73" s="2"/>
    </row>
    <row r="74" spans="2:28" ht="17.25">
      <c r="B74" s="48">
        <f t="shared" si="33"/>
      </c>
      <c r="C74" s="49">
        <f t="shared" si="25"/>
      </c>
      <c r="D74" s="49">
        <f t="shared" si="26"/>
      </c>
      <c r="E74" s="49">
        <f t="shared" si="27"/>
      </c>
      <c r="F74" s="53">
        <f t="shared" si="34"/>
      </c>
      <c r="G74" s="49">
        <f t="shared" si="28"/>
      </c>
      <c r="H74" s="49">
        <f t="shared" si="29"/>
      </c>
      <c r="I74" s="49">
        <f t="shared" si="30"/>
      </c>
      <c r="J74" s="51"/>
      <c r="K74" s="49">
        <f t="shared" si="31"/>
      </c>
      <c r="L74" s="52">
        <f t="shared" si="32"/>
      </c>
      <c r="N74" s="70">
        <f t="shared" si="23"/>
      </c>
      <c r="O74" s="61">
        <f t="shared" si="15"/>
      </c>
      <c r="P74" s="61">
        <f t="shared" si="16"/>
      </c>
      <c r="Q74" s="61">
        <f t="shared" si="17"/>
      </c>
      <c r="R74" s="60">
        <f t="shared" si="24"/>
      </c>
      <c r="S74" s="61">
        <f t="shared" si="18"/>
      </c>
      <c r="T74" s="61">
        <f t="shared" si="19"/>
      </c>
      <c r="U74" s="71">
        <f t="shared" si="20"/>
      </c>
      <c r="V74" s="2"/>
      <c r="W74" s="2"/>
      <c r="X74" s="2"/>
      <c r="Y74" s="2"/>
      <c r="Z74" s="2"/>
      <c r="AA74" s="2"/>
      <c r="AB74" s="2"/>
    </row>
    <row r="75" spans="2:28" ht="17.25">
      <c r="B75" s="48">
        <f t="shared" si="33"/>
      </c>
      <c r="C75" s="49">
        <f t="shared" si="25"/>
      </c>
      <c r="D75" s="49">
        <f t="shared" si="26"/>
      </c>
      <c r="E75" s="49">
        <f t="shared" si="27"/>
      </c>
      <c r="F75" s="53">
        <f t="shared" si="34"/>
      </c>
      <c r="G75" s="49">
        <f t="shared" si="28"/>
      </c>
      <c r="H75" s="49">
        <f t="shared" si="29"/>
      </c>
      <c r="I75" s="49">
        <f t="shared" si="30"/>
      </c>
      <c r="J75" s="51"/>
      <c r="K75" s="49">
        <f t="shared" si="31"/>
      </c>
      <c r="L75" s="52">
        <f t="shared" si="32"/>
      </c>
      <c r="N75" s="70">
        <f t="shared" si="23"/>
      </c>
      <c r="O75" s="61">
        <f t="shared" si="15"/>
      </c>
      <c r="P75" s="61">
        <f t="shared" si="16"/>
      </c>
      <c r="Q75" s="61">
        <f t="shared" si="17"/>
      </c>
      <c r="R75" s="60">
        <f t="shared" si="24"/>
      </c>
      <c r="S75" s="61">
        <f t="shared" si="18"/>
      </c>
      <c r="T75" s="61">
        <f t="shared" si="19"/>
      </c>
      <c r="U75" s="71">
        <f t="shared" si="20"/>
      </c>
      <c r="V75" s="2"/>
      <c r="W75" s="2"/>
      <c r="X75" s="2"/>
      <c r="Y75" s="2"/>
      <c r="Z75" s="2"/>
      <c r="AA75" s="2"/>
      <c r="AB75" s="2"/>
    </row>
    <row r="76" spans="2:28" ht="17.25">
      <c r="B76" s="48">
        <f t="shared" si="33"/>
      </c>
      <c r="C76" s="49">
        <f t="shared" si="25"/>
      </c>
      <c r="D76" s="49">
        <f t="shared" si="26"/>
      </c>
      <c r="E76" s="49">
        <f t="shared" si="27"/>
      </c>
      <c r="F76" s="53">
        <f t="shared" si="34"/>
      </c>
      <c r="G76" s="49">
        <f t="shared" si="28"/>
      </c>
      <c r="H76" s="49">
        <f t="shared" si="29"/>
      </c>
      <c r="I76" s="49">
        <f t="shared" si="30"/>
      </c>
      <c r="J76" s="51"/>
      <c r="K76" s="49">
        <f t="shared" si="31"/>
      </c>
      <c r="L76" s="52">
        <f t="shared" si="32"/>
      </c>
      <c r="N76" s="70">
        <f t="shared" si="23"/>
      </c>
      <c r="O76" s="61">
        <f t="shared" si="15"/>
      </c>
      <c r="P76" s="61">
        <f t="shared" si="16"/>
      </c>
      <c r="Q76" s="61">
        <f t="shared" si="17"/>
      </c>
      <c r="R76" s="60">
        <f t="shared" si="24"/>
      </c>
      <c r="S76" s="61">
        <f t="shared" si="18"/>
      </c>
      <c r="T76" s="61">
        <f t="shared" si="19"/>
      </c>
      <c r="U76" s="71">
        <f t="shared" si="20"/>
      </c>
      <c r="V76" s="2"/>
      <c r="W76" s="2"/>
      <c r="X76" s="2"/>
      <c r="Y76" s="2"/>
      <c r="Z76" s="2"/>
      <c r="AA76" s="2"/>
      <c r="AB76" s="2"/>
    </row>
    <row r="77" spans="2:28" ht="18" thickBot="1">
      <c r="B77" s="48">
        <f t="shared" si="33"/>
      </c>
      <c r="C77" s="49">
        <f t="shared" si="25"/>
      </c>
      <c r="D77" s="49">
        <f t="shared" si="26"/>
      </c>
      <c r="E77" s="49">
        <f t="shared" si="27"/>
      </c>
      <c r="F77" s="53">
        <f t="shared" si="34"/>
      </c>
      <c r="G77" s="49">
        <f t="shared" si="28"/>
      </c>
      <c r="H77" s="49">
        <f t="shared" si="29"/>
      </c>
      <c r="I77" s="49">
        <f t="shared" si="30"/>
      </c>
      <c r="J77" s="51"/>
      <c r="K77" s="49">
        <f t="shared" si="31"/>
      </c>
      <c r="L77" s="52">
        <f t="shared" si="32"/>
      </c>
      <c r="N77" s="72">
        <f t="shared" si="23"/>
      </c>
      <c r="O77" s="73">
        <f t="shared" si="15"/>
      </c>
      <c r="P77" s="73">
        <f t="shared" si="16"/>
      </c>
      <c r="Q77" s="73">
        <f t="shared" si="17"/>
      </c>
      <c r="R77" s="74">
        <f t="shared" si="24"/>
      </c>
      <c r="S77" s="73">
        <f t="shared" si="18"/>
      </c>
      <c r="T77" s="73">
        <f t="shared" si="19"/>
      </c>
      <c r="U77" s="75">
        <f t="shared" si="20"/>
      </c>
      <c r="V77" s="2"/>
      <c r="W77" s="2"/>
      <c r="X77" s="2"/>
      <c r="Y77" s="2"/>
      <c r="Z77" s="2"/>
      <c r="AA77" s="2"/>
      <c r="AB77" s="2"/>
    </row>
    <row r="78" spans="2:28" ht="18" thickBot="1">
      <c r="B78" s="48">
        <f t="shared" si="33"/>
      </c>
      <c r="C78" s="49">
        <f t="shared" si="25"/>
      </c>
      <c r="D78" s="49">
        <f t="shared" si="26"/>
      </c>
      <c r="E78" s="49">
        <f t="shared" si="27"/>
      </c>
      <c r="F78" s="53">
        <f t="shared" si="34"/>
      </c>
      <c r="G78" s="49">
        <f t="shared" si="28"/>
      </c>
      <c r="H78" s="49">
        <f t="shared" si="29"/>
      </c>
      <c r="I78" s="49">
        <f t="shared" si="30"/>
      </c>
      <c r="J78" s="51"/>
      <c r="K78" s="49">
        <f t="shared" si="31"/>
      </c>
      <c r="L78" s="52">
        <f t="shared" si="32"/>
      </c>
      <c r="V78" s="2"/>
      <c r="W78" s="2"/>
      <c r="X78" s="2"/>
      <c r="Y78" s="2"/>
      <c r="Z78" s="2"/>
      <c r="AA78" s="2"/>
      <c r="AB78" s="2"/>
    </row>
    <row r="79" spans="2:28" ht="17.25" customHeight="1">
      <c r="B79" s="48">
        <f t="shared" si="33"/>
      </c>
      <c r="C79" s="49">
        <f t="shared" si="25"/>
      </c>
      <c r="D79" s="49">
        <f t="shared" si="26"/>
      </c>
      <c r="E79" s="49">
        <f t="shared" si="27"/>
      </c>
      <c r="F79" s="53">
        <f t="shared" si="34"/>
      </c>
      <c r="G79" s="49">
        <f t="shared" si="28"/>
      </c>
      <c r="H79" s="49">
        <f t="shared" si="29"/>
      </c>
      <c r="I79" s="49">
        <f t="shared" si="30"/>
      </c>
      <c r="J79" s="51"/>
      <c r="K79" s="49">
        <f t="shared" si="31"/>
      </c>
      <c r="L79" s="52">
        <f t="shared" si="32"/>
      </c>
      <c r="N79" s="112" t="s">
        <v>27</v>
      </c>
      <c r="O79" s="113"/>
      <c r="P79" s="113"/>
      <c r="Q79" s="113"/>
      <c r="R79" s="113"/>
      <c r="S79" s="113"/>
      <c r="T79" s="113"/>
      <c r="U79" s="114"/>
      <c r="V79" s="2"/>
      <c r="W79" s="2"/>
      <c r="X79" s="2"/>
      <c r="Y79" s="2"/>
      <c r="Z79" s="2"/>
      <c r="AA79" s="2"/>
      <c r="AB79" s="2"/>
    </row>
    <row r="80" spans="2:28" ht="17.25">
      <c r="B80" s="48">
        <f t="shared" si="33"/>
      </c>
      <c r="C80" s="49">
        <f t="shared" si="25"/>
      </c>
      <c r="D80" s="49">
        <f t="shared" si="26"/>
      </c>
      <c r="E80" s="49">
        <f t="shared" si="27"/>
      </c>
      <c r="F80" s="53">
        <f t="shared" si="34"/>
      </c>
      <c r="G80" s="49">
        <f t="shared" si="28"/>
      </c>
      <c r="H80" s="49">
        <f t="shared" si="29"/>
      </c>
      <c r="I80" s="49">
        <f t="shared" si="30"/>
      </c>
      <c r="J80" s="51"/>
      <c r="K80" s="49">
        <f t="shared" si="31"/>
      </c>
      <c r="L80" s="52">
        <f t="shared" si="32"/>
      </c>
      <c r="N80" s="115"/>
      <c r="O80" s="116"/>
      <c r="P80" s="116"/>
      <c r="Q80" s="116"/>
      <c r="R80" s="116"/>
      <c r="S80" s="116"/>
      <c r="T80" s="116"/>
      <c r="U80" s="117"/>
      <c r="V80" s="2"/>
      <c r="W80" s="2"/>
      <c r="X80" s="2"/>
      <c r="Y80" s="2"/>
      <c r="Z80" s="2"/>
      <c r="AA80" s="2"/>
      <c r="AB80" s="2"/>
    </row>
    <row r="81" spans="2:28" ht="17.25">
      <c r="B81" s="48">
        <f t="shared" si="33"/>
      </c>
      <c r="C81" s="49">
        <f t="shared" si="25"/>
      </c>
      <c r="D81" s="49">
        <f t="shared" si="26"/>
      </c>
      <c r="E81" s="49">
        <f t="shared" si="27"/>
      </c>
      <c r="F81" s="53">
        <f t="shared" si="34"/>
      </c>
      <c r="G81" s="49">
        <f t="shared" si="28"/>
      </c>
      <c r="H81" s="49">
        <f t="shared" si="29"/>
      </c>
      <c r="I81" s="49">
        <f t="shared" si="30"/>
      </c>
      <c r="J81" s="51"/>
      <c r="K81" s="49">
        <f t="shared" si="31"/>
      </c>
      <c r="L81" s="52">
        <f t="shared" si="32"/>
      </c>
      <c r="N81" s="108">
        <f>IF($B$10=0,"",$B$10)</f>
      </c>
      <c r="O81" s="109"/>
      <c r="P81" s="109"/>
      <c r="Q81" s="109"/>
      <c r="R81" s="110">
        <f>IF(B11=0,"",B11)</f>
      </c>
      <c r="S81" s="110"/>
      <c r="T81" s="110"/>
      <c r="U81" s="111"/>
      <c r="V81" s="2"/>
      <c r="W81" s="2"/>
      <c r="X81" s="2"/>
      <c r="Y81" s="2"/>
      <c r="Z81" s="2"/>
      <c r="AA81" s="2"/>
      <c r="AB81" s="2"/>
    </row>
    <row r="82" spans="2:28" ht="22.5" customHeight="1">
      <c r="B82" s="48">
        <f t="shared" si="33"/>
      </c>
      <c r="C82" s="49">
        <f t="shared" si="25"/>
      </c>
      <c r="D82" s="49">
        <f t="shared" si="26"/>
      </c>
      <c r="E82" s="49">
        <f t="shared" si="27"/>
      </c>
      <c r="F82" s="53">
        <f t="shared" si="34"/>
      </c>
      <c r="G82" s="49">
        <f t="shared" si="28"/>
      </c>
      <c r="H82" s="49">
        <f t="shared" si="29"/>
      </c>
      <c r="I82" s="49">
        <f t="shared" si="30"/>
      </c>
      <c r="J82" s="51"/>
      <c r="K82" s="49">
        <f t="shared" si="31"/>
      </c>
      <c r="L82" s="52">
        <f t="shared" si="32"/>
      </c>
      <c r="N82" s="44" t="s">
        <v>23</v>
      </c>
      <c r="O82" s="45" t="s">
        <v>30</v>
      </c>
      <c r="P82" s="45" t="s">
        <v>2</v>
      </c>
      <c r="Q82" s="45" t="s">
        <v>26</v>
      </c>
      <c r="R82" s="59" t="s">
        <v>23</v>
      </c>
      <c r="S82" s="59" t="s">
        <v>30</v>
      </c>
      <c r="T82" s="59" t="s">
        <v>2</v>
      </c>
      <c r="U82" s="69" t="s">
        <v>26</v>
      </c>
      <c r="V82" s="2"/>
      <c r="W82" s="2"/>
      <c r="X82" s="2"/>
      <c r="Y82" s="2"/>
      <c r="Z82" s="2"/>
      <c r="AA82" s="2"/>
      <c r="AB82" s="2"/>
    </row>
    <row r="83" spans="2:28" ht="17.25">
      <c r="B83" s="48">
        <f t="shared" si="33"/>
      </c>
      <c r="C83" s="49">
        <f t="shared" si="25"/>
      </c>
      <c r="D83" s="49">
        <f t="shared" si="26"/>
      </c>
      <c r="E83" s="49">
        <f t="shared" si="27"/>
      </c>
      <c r="F83" s="53">
        <f t="shared" si="34"/>
      </c>
      <c r="G83" s="49">
        <f t="shared" si="28"/>
      </c>
      <c r="H83" s="49">
        <f t="shared" si="29"/>
      </c>
      <c r="I83" s="49">
        <f t="shared" si="30"/>
      </c>
      <c r="J83" s="51"/>
      <c r="K83" s="49">
        <f t="shared" si="31"/>
      </c>
      <c r="L83" s="52">
        <f t="shared" si="32"/>
      </c>
      <c r="N83" s="70">
        <f>IF(ISBLANK(B10),"",1)</f>
      </c>
      <c r="O83" s="61">
        <f aca="true" t="shared" si="35" ref="O83:O103">IF(N83="Repos",IF(Q84-Q82-P82&lt;0,"00:00",Q84-Q82-P82),IF(ISERROR(INDEX($B$14:$AJ$49,MATCH(N83,$AH$14:$AH$49,0),2)),"",INDEX($B$14:$AJ$49,MATCH(N83,$AH$14:$AH$49,0),2)))</f>
      </c>
      <c r="P83" s="61">
        <f aca="true" t="shared" si="36" ref="P83:P103">IF(ISERROR(INDEX($B$14:$AJ$49,MATCH(N83,$AH$14:$AH$49,0),4)),"",INDEX($B$14:$AJ$49,MATCH(N83,$AH$14:$AH$49,0),4))</f>
      </c>
      <c r="Q83" s="61">
        <f aca="true" t="shared" si="37" ref="Q83:Q103">IF(ISERROR(INDEX($B$14:$AJ$49,MATCH(N83,$AH$14:$AH$49,0),6)),"",INDEX($B$14:$AJ$49,MATCH(N83,$AH$14:$AH$49,0),6))</f>
      </c>
      <c r="R83" s="60">
        <f>IF(ISBLANK(B11),"",1)</f>
      </c>
      <c r="S83" s="61">
        <f aca="true" t="shared" si="38" ref="S83:S103">IF(R83="Repos",IF(U84-U82-T82&lt;0,"00:00",U84-U82-T82),IF(ISERROR(INDEX($B$14:$AJ$49,MATCH(R83,$AJ$14:$AJ$49,0),2)),"",INDEX($B$14:$AJ$49,MATCH(R83,$AJ$14:$AJ$49,0),2)))</f>
      </c>
      <c r="T83" s="61">
        <f aca="true" t="shared" si="39" ref="T83:T103">IF(ISERROR(INDEX($B$14:$AJ$49,MATCH(R83,$AJ$14:$AJ$49,0),4)),"",INDEX($B$14:$AJ$49,MATCH(R83,$AJ$14:$AJ$49,0),4))</f>
      </c>
      <c r="U83" s="71">
        <f aca="true" t="shared" si="40" ref="U83:U103">IF(ISERROR(INDEX($B$14:$AJ$49,MATCH(R83,$AJ$14:$AJ$49,0),6)),"",INDEX($B$14:$AJ$49,MATCH(R83,$AJ$14:$AJ$49,0),6))</f>
      </c>
      <c r="V83" s="2"/>
      <c r="W83" s="2"/>
      <c r="X83" s="2"/>
      <c r="Y83" s="2"/>
      <c r="Z83" s="2"/>
      <c r="AA83" s="2"/>
      <c r="AB83" s="2"/>
    </row>
    <row r="84" spans="2:28" ht="17.25">
      <c r="B84" s="48">
        <f t="shared" si="33"/>
      </c>
      <c r="C84" s="49">
        <f t="shared" si="25"/>
      </c>
      <c r="D84" s="49">
        <f t="shared" si="26"/>
      </c>
      <c r="E84" s="49">
        <f t="shared" si="27"/>
      </c>
      <c r="F84" s="53">
        <f t="shared" si="34"/>
      </c>
      <c r="G84" s="49">
        <f t="shared" si="28"/>
      </c>
      <c r="H84" s="49">
        <f t="shared" si="29"/>
      </c>
      <c r="I84" s="49">
        <f t="shared" si="30"/>
      </c>
      <c r="J84" s="51"/>
      <c r="K84" s="49">
        <f t="shared" si="31"/>
      </c>
      <c r="L84" s="52">
        <f t="shared" si="32"/>
      </c>
      <c r="N84" s="70">
        <f>IF(OR(N83="Repos",N83&lt;$G$60),IF(N83="Repos",IF(N83="Repos",N82+1,N83+1),"Repos"),"")</f>
      </c>
      <c r="O84" s="61">
        <f t="shared" si="35"/>
      </c>
      <c r="P84" s="61">
        <f t="shared" si="36"/>
      </c>
      <c r="Q84" s="61">
        <f t="shared" si="37"/>
      </c>
      <c r="R84" s="60">
        <f>IF(OR(R83="Repos",R83&lt;$G$61),IF(R83="Repos",IF(R83="Repos",R82+1,R83+1),"Repos"),"")</f>
      </c>
      <c r="S84" s="61">
        <f t="shared" si="38"/>
      </c>
      <c r="T84" s="61">
        <f t="shared" si="39"/>
      </c>
      <c r="U84" s="71">
        <f t="shared" si="40"/>
      </c>
      <c r="V84" s="2"/>
      <c r="W84" s="2"/>
      <c r="X84" s="2"/>
      <c r="Y84" s="2"/>
      <c r="Z84" s="2"/>
      <c r="AA84" s="2"/>
      <c r="AB84" s="2"/>
    </row>
    <row r="85" spans="2:28" ht="17.25">
      <c r="B85" s="48">
        <f t="shared" si="33"/>
      </c>
      <c r="C85" s="49">
        <f t="shared" si="25"/>
      </c>
      <c r="D85" s="49">
        <f t="shared" si="26"/>
      </c>
      <c r="E85" s="49">
        <f t="shared" si="27"/>
      </c>
      <c r="F85" s="53">
        <f t="shared" si="34"/>
      </c>
      <c r="G85" s="49">
        <f t="shared" si="28"/>
      </c>
      <c r="H85" s="49">
        <f t="shared" si="29"/>
      </c>
      <c r="I85" s="49">
        <f t="shared" si="30"/>
      </c>
      <c r="J85" s="51"/>
      <c r="K85" s="49">
        <f t="shared" si="31"/>
      </c>
      <c r="L85" s="52">
        <f t="shared" si="32"/>
      </c>
      <c r="N85" s="70">
        <f aca="true" t="shared" si="41" ref="N85:N103">IF(OR(N84="Repos",N84&lt;$G$60),IF(N84="Repos",IF(N84="Repos",N83+1,N84+1),"Repos"),"")</f>
      </c>
      <c r="O85" s="61">
        <f t="shared" si="35"/>
      </c>
      <c r="P85" s="61">
        <f t="shared" si="36"/>
      </c>
      <c r="Q85" s="61">
        <f t="shared" si="37"/>
      </c>
      <c r="R85" s="60">
        <f aca="true" t="shared" si="42" ref="R85:R103">IF(OR(R84="Repos",R84&lt;$G$61),IF(R84="Repos",IF(R84="Repos",R83+1,R84+1),"Repos"),"")</f>
      </c>
      <c r="S85" s="61">
        <f t="shared" si="38"/>
      </c>
      <c r="T85" s="61">
        <f t="shared" si="39"/>
      </c>
      <c r="U85" s="71">
        <f t="shared" si="40"/>
      </c>
      <c r="V85" s="2"/>
      <c r="W85" s="2"/>
      <c r="X85" s="2"/>
      <c r="Y85" s="2"/>
      <c r="Z85" s="2"/>
      <c r="AA85" s="2"/>
      <c r="AB85" s="2"/>
    </row>
    <row r="86" spans="2:28" ht="17.25">
      <c r="B86" s="48">
        <f t="shared" si="33"/>
      </c>
      <c r="C86" s="49">
        <f t="shared" si="25"/>
      </c>
      <c r="D86" s="49">
        <f t="shared" si="26"/>
      </c>
      <c r="E86" s="49">
        <f t="shared" si="27"/>
      </c>
      <c r="F86" s="53">
        <f t="shared" si="34"/>
      </c>
      <c r="G86" s="49">
        <f t="shared" si="28"/>
      </c>
      <c r="H86" s="49">
        <f t="shared" si="29"/>
      </c>
      <c r="I86" s="49">
        <f t="shared" si="30"/>
      </c>
      <c r="J86" s="51"/>
      <c r="K86" s="49">
        <f t="shared" si="31"/>
      </c>
      <c r="L86" s="52">
        <f t="shared" si="32"/>
      </c>
      <c r="N86" s="70">
        <f t="shared" si="41"/>
      </c>
      <c r="O86" s="61">
        <f t="shared" si="35"/>
      </c>
      <c r="P86" s="61">
        <f t="shared" si="36"/>
      </c>
      <c r="Q86" s="61">
        <f t="shared" si="37"/>
      </c>
      <c r="R86" s="60">
        <f t="shared" si="42"/>
      </c>
      <c r="S86" s="61">
        <f t="shared" si="38"/>
      </c>
      <c r="T86" s="61">
        <f t="shared" si="39"/>
      </c>
      <c r="U86" s="71">
        <f t="shared" si="40"/>
      </c>
      <c r="V86" s="2"/>
      <c r="W86" s="2"/>
      <c r="X86" s="2"/>
      <c r="Y86" s="2"/>
      <c r="Z86" s="2"/>
      <c r="AA86" s="2"/>
      <c r="AB86" s="2"/>
    </row>
    <row r="87" spans="2:28" ht="17.25">
      <c r="B87" s="48">
        <f t="shared" si="33"/>
      </c>
      <c r="C87" s="49">
        <f t="shared" si="25"/>
      </c>
      <c r="D87" s="49">
        <f t="shared" si="26"/>
      </c>
      <c r="E87" s="49">
        <f t="shared" si="27"/>
      </c>
      <c r="F87" s="53">
        <f t="shared" si="34"/>
      </c>
      <c r="G87" s="49">
        <f t="shared" si="28"/>
      </c>
      <c r="H87" s="49">
        <f t="shared" si="29"/>
      </c>
      <c r="I87" s="49">
        <f t="shared" si="30"/>
      </c>
      <c r="J87" s="51"/>
      <c r="K87" s="49">
        <f t="shared" si="31"/>
      </c>
      <c r="L87" s="52">
        <f t="shared" si="32"/>
      </c>
      <c r="N87" s="70">
        <f t="shared" si="41"/>
      </c>
      <c r="O87" s="61">
        <f t="shared" si="35"/>
      </c>
      <c r="P87" s="61">
        <f t="shared" si="36"/>
      </c>
      <c r="Q87" s="61">
        <f t="shared" si="37"/>
      </c>
      <c r="R87" s="60">
        <f t="shared" si="42"/>
      </c>
      <c r="S87" s="61">
        <f t="shared" si="38"/>
      </c>
      <c r="T87" s="61">
        <f t="shared" si="39"/>
      </c>
      <c r="U87" s="71">
        <f t="shared" si="40"/>
      </c>
      <c r="V87" s="2"/>
      <c r="W87" s="2"/>
      <c r="X87" s="2"/>
      <c r="Y87" s="2"/>
      <c r="Z87" s="2"/>
      <c r="AA87" s="2"/>
      <c r="AB87" s="2"/>
    </row>
    <row r="88" spans="2:28" ht="17.25">
      <c r="B88" s="48">
        <f t="shared" si="33"/>
      </c>
      <c r="C88" s="49">
        <f t="shared" si="25"/>
      </c>
      <c r="D88" s="49">
        <f t="shared" si="26"/>
      </c>
      <c r="E88" s="49">
        <f t="shared" si="27"/>
      </c>
      <c r="F88" s="53">
        <f t="shared" si="34"/>
      </c>
      <c r="G88" s="49">
        <f t="shared" si="28"/>
      </c>
      <c r="H88" s="49">
        <f t="shared" si="29"/>
      </c>
      <c r="I88" s="49">
        <f t="shared" si="30"/>
      </c>
      <c r="J88" s="51"/>
      <c r="K88" s="49">
        <f t="shared" si="31"/>
      </c>
      <c r="L88" s="52">
        <f t="shared" si="32"/>
      </c>
      <c r="N88" s="70">
        <f t="shared" si="41"/>
      </c>
      <c r="O88" s="61">
        <f t="shared" si="35"/>
      </c>
      <c r="P88" s="61">
        <f t="shared" si="36"/>
      </c>
      <c r="Q88" s="61">
        <f t="shared" si="37"/>
      </c>
      <c r="R88" s="60">
        <f t="shared" si="42"/>
      </c>
      <c r="S88" s="61">
        <f t="shared" si="38"/>
      </c>
      <c r="T88" s="61">
        <f t="shared" si="39"/>
      </c>
      <c r="U88" s="71">
        <f t="shared" si="40"/>
      </c>
      <c r="V88" s="2"/>
      <c r="W88" s="2"/>
      <c r="X88" s="2"/>
      <c r="Y88" s="2"/>
      <c r="Z88" s="2"/>
      <c r="AA88" s="2"/>
      <c r="AB88" s="2"/>
    </row>
    <row r="89" spans="2:28" ht="17.25">
      <c r="B89" s="48">
        <f t="shared" si="33"/>
      </c>
      <c r="C89" s="49">
        <f t="shared" si="25"/>
      </c>
      <c r="D89" s="49">
        <f t="shared" si="26"/>
      </c>
      <c r="E89" s="49">
        <f t="shared" si="27"/>
      </c>
      <c r="F89" s="53">
        <f t="shared" si="34"/>
      </c>
      <c r="G89" s="49">
        <f t="shared" si="28"/>
      </c>
      <c r="H89" s="49">
        <f t="shared" si="29"/>
      </c>
      <c r="I89" s="49">
        <f t="shared" si="30"/>
      </c>
      <c r="J89" s="51"/>
      <c r="K89" s="49">
        <f t="shared" si="31"/>
      </c>
      <c r="L89" s="52">
        <f t="shared" si="32"/>
      </c>
      <c r="N89" s="70">
        <f t="shared" si="41"/>
      </c>
      <c r="O89" s="61">
        <f t="shared" si="35"/>
      </c>
      <c r="P89" s="61">
        <f t="shared" si="36"/>
      </c>
      <c r="Q89" s="61">
        <f t="shared" si="37"/>
      </c>
      <c r="R89" s="60">
        <f t="shared" si="42"/>
      </c>
      <c r="S89" s="61">
        <f t="shared" si="38"/>
      </c>
      <c r="T89" s="61">
        <f t="shared" si="39"/>
      </c>
      <c r="U89" s="71">
        <f t="shared" si="40"/>
      </c>
      <c r="V89" s="2"/>
      <c r="W89" s="2"/>
      <c r="X89" s="2"/>
      <c r="Y89" s="2"/>
      <c r="Z89" s="2"/>
      <c r="AA89" s="2"/>
      <c r="AB89" s="2"/>
    </row>
    <row r="90" spans="2:28" ht="17.25">
      <c r="B90" s="48">
        <f t="shared" si="33"/>
      </c>
      <c r="C90" s="49">
        <f t="shared" si="25"/>
      </c>
      <c r="D90" s="49">
        <f t="shared" si="26"/>
      </c>
      <c r="E90" s="49">
        <f t="shared" si="27"/>
      </c>
      <c r="F90" s="53">
        <f t="shared" si="34"/>
      </c>
      <c r="G90" s="49">
        <f t="shared" si="28"/>
      </c>
      <c r="H90" s="49">
        <f t="shared" si="29"/>
      </c>
      <c r="I90" s="49">
        <f t="shared" si="30"/>
      </c>
      <c r="J90" s="51"/>
      <c r="K90" s="49">
        <f t="shared" si="31"/>
      </c>
      <c r="L90" s="52">
        <f t="shared" si="32"/>
      </c>
      <c r="N90" s="70">
        <f t="shared" si="41"/>
      </c>
      <c r="O90" s="61">
        <f t="shared" si="35"/>
      </c>
      <c r="P90" s="61">
        <f t="shared" si="36"/>
      </c>
      <c r="Q90" s="61">
        <f t="shared" si="37"/>
      </c>
      <c r="R90" s="60">
        <f t="shared" si="42"/>
      </c>
      <c r="S90" s="61">
        <f t="shared" si="38"/>
      </c>
      <c r="T90" s="61">
        <f t="shared" si="39"/>
      </c>
      <c r="U90" s="71">
        <f t="shared" si="40"/>
      </c>
      <c r="V90" s="2"/>
      <c r="W90" s="2"/>
      <c r="X90" s="2"/>
      <c r="Y90" s="2"/>
      <c r="Z90" s="2"/>
      <c r="AA90" s="2"/>
      <c r="AB90" s="2"/>
    </row>
    <row r="91" spans="2:28" ht="17.25">
      <c r="B91" s="48">
        <f t="shared" si="33"/>
      </c>
      <c r="C91" s="49">
        <f t="shared" si="25"/>
      </c>
      <c r="D91" s="49">
        <f t="shared" si="26"/>
      </c>
      <c r="E91" s="49">
        <f t="shared" si="27"/>
      </c>
      <c r="F91" s="53">
        <f t="shared" si="34"/>
      </c>
      <c r="G91" s="49">
        <f t="shared" si="28"/>
      </c>
      <c r="H91" s="49">
        <f t="shared" si="29"/>
      </c>
      <c r="I91" s="49">
        <f t="shared" si="30"/>
      </c>
      <c r="J91" s="51"/>
      <c r="K91" s="49">
        <f t="shared" si="31"/>
      </c>
      <c r="L91" s="52">
        <f t="shared" si="32"/>
      </c>
      <c r="N91" s="70">
        <f t="shared" si="41"/>
      </c>
      <c r="O91" s="61">
        <f t="shared" si="35"/>
      </c>
      <c r="P91" s="61">
        <f t="shared" si="36"/>
      </c>
      <c r="Q91" s="61">
        <f t="shared" si="37"/>
      </c>
      <c r="R91" s="60">
        <f t="shared" si="42"/>
      </c>
      <c r="S91" s="61">
        <f t="shared" si="38"/>
      </c>
      <c r="T91" s="61">
        <f t="shared" si="39"/>
      </c>
      <c r="U91" s="71">
        <f t="shared" si="40"/>
      </c>
      <c r="V91" s="2"/>
      <c r="W91" s="2"/>
      <c r="X91" s="2"/>
      <c r="Y91" s="2"/>
      <c r="Z91" s="2"/>
      <c r="AA91" s="2"/>
      <c r="AB91" s="2"/>
    </row>
    <row r="92" spans="2:28" ht="17.25">
      <c r="B92" s="48">
        <f t="shared" si="33"/>
      </c>
      <c r="C92" s="49">
        <f t="shared" si="25"/>
      </c>
      <c r="D92" s="49">
        <f t="shared" si="26"/>
      </c>
      <c r="E92" s="49">
        <f t="shared" si="27"/>
      </c>
      <c r="F92" s="53">
        <f t="shared" si="34"/>
      </c>
      <c r="G92" s="49">
        <f t="shared" si="28"/>
      </c>
      <c r="H92" s="49">
        <f t="shared" si="29"/>
      </c>
      <c r="I92" s="49">
        <f t="shared" si="30"/>
      </c>
      <c r="J92" s="51"/>
      <c r="K92" s="49">
        <f t="shared" si="31"/>
      </c>
      <c r="L92" s="52">
        <f t="shared" si="32"/>
      </c>
      <c r="N92" s="70">
        <f t="shared" si="41"/>
      </c>
      <c r="O92" s="61">
        <f t="shared" si="35"/>
      </c>
      <c r="P92" s="61">
        <f t="shared" si="36"/>
      </c>
      <c r="Q92" s="61">
        <f t="shared" si="37"/>
      </c>
      <c r="R92" s="60">
        <f t="shared" si="42"/>
      </c>
      <c r="S92" s="61">
        <f t="shared" si="38"/>
      </c>
      <c r="T92" s="61">
        <f t="shared" si="39"/>
      </c>
      <c r="U92" s="71">
        <f t="shared" si="40"/>
      </c>
      <c r="V92" s="2"/>
      <c r="W92" s="2"/>
      <c r="X92" s="2"/>
      <c r="Y92" s="2"/>
      <c r="Z92" s="2"/>
      <c r="AA92" s="2"/>
      <c r="AB92" s="2"/>
    </row>
    <row r="93" spans="2:28" ht="17.25">
      <c r="B93" s="48">
        <f t="shared" si="33"/>
      </c>
      <c r="C93" s="49">
        <f t="shared" si="25"/>
      </c>
      <c r="D93" s="49">
        <f t="shared" si="26"/>
      </c>
      <c r="E93" s="49">
        <f t="shared" si="27"/>
      </c>
      <c r="F93" s="53">
        <f t="shared" si="34"/>
      </c>
      <c r="G93" s="49">
        <f t="shared" si="28"/>
      </c>
      <c r="H93" s="49">
        <f t="shared" si="29"/>
      </c>
      <c r="I93" s="49">
        <f t="shared" si="30"/>
      </c>
      <c r="J93" s="51"/>
      <c r="K93" s="49">
        <f t="shared" si="31"/>
      </c>
      <c r="L93" s="52">
        <f t="shared" si="32"/>
      </c>
      <c r="N93" s="70">
        <f t="shared" si="41"/>
      </c>
      <c r="O93" s="61">
        <f t="shared" si="35"/>
      </c>
      <c r="P93" s="61">
        <f t="shared" si="36"/>
      </c>
      <c r="Q93" s="61">
        <f t="shared" si="37"/>
      </c>
      <c r="R93" s="60">
        <f t="shared" si="42"/>
      </c>
      <c r="S93" s="61">
        <f t="shared" si="38"/>
      </c>
      <c r="T93" s="61">
        <f t="shared" si="39"/>
      </c>
      <c r="U93" s="71">
        <f t="shared" si="40"/>
      </c>
      <c r="V93" s="2"/>
      <c r="W93" s="2"/>
      <c r="X93" s="2"/>
      <c r="Y93" s="2"/>
      <c r="Z93" s="2"/>
      <c r="AA93" s="2"/>
      <c r="AB93" s="2"/>
    </row>
    <row r="94" spans="2:28" ht="17.25">
      <c r="B94" s="48">
        <f t="shared" si="33"/>
      </c>
      <c r="C94" s="49">
        <f t="shared" si="25"/>
      </c>
      <c r="D94" s="49">
        <f t="shared" si="26"/>
      </c>
      <c r="E94" s="49">
        <f t="shared" si="27"/>
      </c>
      <c r="F94" s="53">
        <f t="shared" si="34"/>
      </c>
      <c r="G94" s="49">
        <f t="shared" si="28"/>
      </c>
      <c r="H94" s="49">
        <f t="shared" si="29"/>
      </c>
      <c r="I94" s="49">
        <f t="shared" si="30"/>
      </c>
      <c r="J94" s="51"/>
      <c r="K94" s="49">
        <f t="shared" si="31"/>
      </c>
      <c r="L94" s="52">
        <f t="shared" si="32"/>
      </c>
      <c r="N94" s="70">
        <f t="shared" si="41"/>
      </c>
      <c r="O94" s="61">
        <f t="shared" si="35"/>
      </c>
      <c r="P94" s="61">
        <f t="shared" si="36"/>
      </c>
      <c r="Q94" s="61">
        <f t="shared" si="37"/>
      </c>
      <c r="R94" s="60">
        <f t="shared" si="42"/>
      </c>
      <c r="S94" s="61">
        <f t="shared" si="38"/>
      </c>
      <c r="T94" s="61">
        <f t="shared" si="39"/>
      </c>
      <c r="U94" s="71">
        <f t="shared" si="40"/>
      </c>
      <c r="V94" s="2"/>
      <c r="W94" s="2"/>
      <c r="X94" s="2"/>
      <c r="Y94" s="2"/>
      <c r="Z94" s="2"/>
      <c r="AA94" s="2"/>
      <c r="AB94" s="2"/>
    </row>
    <row r="95" spans="2:28" ht="17.25">
      <c r="B95" s="48">
        <f t="shared" si="33"/>
      </c>
      <c r="C95" s="49">
        <f t="shared" si="25"/>
      </c>
      <c r="D95" s="49">
        <f t="shared" si="26"/>
      </c>
      <c r="E95" s="49">
        <f t="shared" si="27"/>
      </c>
      <c r="F95" s="53">
        <f t="shared" si="34"/>
      </c>
      <c r="G95" s="49">
        <f t="shared" si="28"/>
      </c>
      <c r="H95" s="49">
        <f t="shared" si="29"/>
      </c>
      <c r="I95" s="49">
        <f t="shared" si="30"/>
      </c>
      <c r="J95" s="51"/>
      <c r="K95" s="49">
        <f t="shared" si="31"/>
      </c>
      <c r="L95" s="52">
        <f t="shared" si="32"/>
      </c>
      <c r="N95" s="70">
        <f t="shared" si="41"/>
      </c>
      <c r="O95" s="61">
        <f t="shared" si="35"/>
      </c>
      <c r="P95" s="61">
        <f t="shared" si="36"/>
      </c>
      <c r="Q95" s="61">
        <f t="shared" si="37"/>
      </c>
      <c r="R95" s="60">
        <f t="shared" si="42"/>
      </c>
      <c r="S95" s="61">
        <f t="shared" si="38"/>
      </c>
      <c r="T95" s="61">
        <f t="shared" si="39"/>
      </c>
      <c r="U95" s="71">
        <f t="shared" si="40"/>
      </c>
      <c r="V95" s="2"/>
      <c r="W95" s="2"/>
      <c r="X95" s="2"/>
      <c r="Y95" s="2"/>
      <c r="Z95" s="2"/>
      <c r="AA95" s="2"/>
      <c r="AB95" s="2"/>
    </row>
    <row r="96" spans="2:28" ht="17.25">
      <c r="B96" s="48">
        <f t="shared" si="33"/>
      </c>
      <c r="C96" s="49">
        <f t="shared" si="25"/>
      </c>
      <c r="D96" s="49">
        <f t="shared" si="26"/>
      </c>
      <c r="E96" s="49">
        <f t="shared" si="27"/>
      </c>
      <c r="F96" s="53">
        <f t="shared" si="34"/>
      </c>
      <c r="G96" s="49">
        <f t="shared" si="28"/>
      </c>
      <c r="H96" s="49">
        <f t="shared" si="29"/>
      </c>
      <c r="I96" s="49">
        <f t="shared" si="30"/>
      </c>
      <c r="J96" s="51"/>
      <c r="K96" s="49">
        <f t="shared" si="31"/>
      </c>
      <c r="L96" s="52">
        <f t="shared" si="32"/>
      </c>
      <c r="N96" s="70">
        <f t="shared" si="41"/>
      </c>
      <c r="O96" s="61">
        <f t="shared" si="35"/>
      </c>
      <c r="P96" s="61">
        <f t="shared" si="36"/>
      </c>
      <c r="Q96" s="61">
        <f t="shared" si="37"/>
      </c>
      <c r="R96" s="60">
        <f t="shared" si="42"/>
      </c>
      <c r="S96" s="61">
        <f t="shared" si="38"/>
      </c>
      <c r="T96" s="61">
        <f t="shared" si="39"/>
      </c>
      <c r="U96" s="71">
        <f t="shared" si="40"/>
      </c>
      <c r="V96" s="2"/>
      <c r="W96" s="2"/>
      <c r="X96" s="2"/>
      <c r="Y96" s="2"/>
      <c r="Z96" s="2"/>
      <c r="AA96" s="2"/>
      <c r="AB96" s="2"/>
    </row>
    <row r="97" spans="2:28" ht="17.25">
      <c r="B97" s="48">
        <f t="shared" si="33"/>
      </c>
      <c r="C97" s="49">
        <f t="shared" si="25"/>
      </c>
      <c r="D97" s="49">
        <f t="shared" si="26"/>
      </c>
      <c r="E97" s="49">
        <f t="shared" si="27"/>
      </c>
      <c r="F97" s="53">
        <f t="shared" si="34"/>
      </c>
      <c r="G97" s="49">
        <f t="shared" si="28"/>
      </c>
      <c r="H97" s="49">
        <f t="shared" si="29"/>
      </c>
      <c r="I97" s="49">
        <f t="shared" si="30"/>
      </c>
      <c r="J97" s="51"/>
      <c r="K97" s="49">
        <f t="shared" si="31"/>
      </c>
      <c r="L97" s="52">
        <f t="shared" si="32"/>
      </c>
      <c r="N97" s="70">
        <f t="shared" si="41"/>
      </c>
      <c r="O97" s="61">
        <f t="shared" si="35"/>
      </c>
      <c r="P97" s="61">
        <f t="shared" si="36"/>
      </c>
      <c r="Q97" s="61">
        <f t="shared" si="37"/>
      </c>
      <c r="R97" s="60">
        <f t="shared" si="42"/>
      </c>
      <c r="S97" s="61">
        <f t="shared" si="38"/>
      </c>
      <c r="T97" s="61">
        <f t="shared" si="39"/>
      </c>
      <c r="U97" s="71">
        <f t="shared" si="40"/>
      </c>
      <c r="V97" s="2"/>
      <c r="W97" s="2"/>
      <c r="X97" s="2"/>
      <c r="Y97" s="2"/>
      <c r="Z97" s="2"/>
      <c r="AA97" s="2"/>
      <c r="AB97" s="2"/>
    </row>
    <row r="98" spans="2:28" ht="17.25">
      <c r="B98" s="48">
        <f t="shared" si="33"/>
      </c>
      <c r="C98" s="49">
        <f t="shared" si="25"/>
      </c>
      <c r="D98" s="49">
        <f t="shared" si="26"/>
      </c>
      <c r="E98" s="49">
        <f t="shared" si="27"/>
      </c>
      <c r="F98" s="53">
        <f t="shared" si="34"/>
      </c>
      <c r="G98" s="49">
        <f t="shared" si="28"/>
      </c>
      <c r="H98" s="49">
        <f t="shared" si="29"/>
      </c>
      <c r="I98" s="49">
        <f t="shared" si="30"/>
      </c>
      <c r="J98" s="51"/>
      <c r="K98" s="49">
        <f t="shared" si="31"/>
      </c>
      <c r="L98" s="52">
        <f t="shared" si="32"/>
      </c>
      <c r="N98" s="70">
        <f t="shared" si="41"/>
      </c>
      <c r="O98" s="61">
        <f t="shared" si="35"/>
      </c>
      <c r="P98" s="61">
        <f t="shared" si="36"/>
      </c>
      <c r="Q98" s="61">
        <f t="shared" si="37"/>
      </c>
      <c r="R98" s="60">
        <f t="shared" si="42"/>
      </c>
      <c r="S98" s="61">
        <f t="shared" si="38"/>
      </c>
      <c r="T98" s="61">
        <f t="shared" si="39"/>
      </c>
      <c r="U98" s="71">
        <f t="shared" si="40"/>
      </c>
      <c r="V98" s="2"/>
      <c r="W98" s="2"/>
      <c r="X98" s="2"/>
      <c r="Y98" s="2"/>
      <c r="Z98" s="2"/>
      <c r="AA98" s="2"/>
      <c r="AB98" s="2"/>
    </row>
    <row r="99" spans="2:28" ht="17.25">
      <c r="B99" s="48">
        <f t="shared" si="33"/>
      </c>
      <c r="C99" s="49">
        <f t="shared" si="25"/>
      </c>
      <c r="D99" s="49">
        <f t="shared" si="26"/>
      </c>
      <c r="E99" s="49">
        <f t="shared" si="27"/>
      </c>
      <c r="F99" s="53">
        <f t="shared" si="34"/>
      </c>
      <c r="G99" s="49">
        <f t="shared" si="28"/>
      </c>
      <c r="H99" s="49">
        <f t="shared" si="29"/>
      </c>
      <c r="I99" s="49">
        <f t="shared" si="30"/>
      </c>
      <c r="J99" s="51"/>
      <c r="K99" s="49">
        <f t="shared" si="31"/>
      </c>
      <c r="L99" s="52">
        <f t="shared" si="32"/>
      </c>
      <c r="N99" s="70">
        <f t="shared" si="41"/>
      </c>
      <c r="O99" s="61">
        <f t="shared" si="35"/>
      </c>
      <c r="P99" s="61">
        <f t="shared" si="36"/>
      </c>
      <c r="Q99" s="61">
        <f t="shared" si="37"/>
      </c>
      <c r="R99" s="60">
        <f t="shared" si="42"/>
      </c>
      <c r="S99" s="61">
        <f t="shared" si="38"/>
      </c>
      <c r="T99" s="61">
        <f t="shared" si="39"/>
      </c>
      <c r="U99" s="71">
        <f t="shared" si="40"/>
      </c>
      <c r="V99" s="2"/>
      <c r="W99" s="2"/>
      <c r="X99" s="2"/>
      <c r="Y99" s="2"/>
      <c r="Z99" s="2"/>
      <c r="AA99" s="2"/>
      <c r="AB99" s="2"/>
    </row>
    <row r="100" spans="2:28" ht="17.25">
      <c r="B100" s="48">
        <f t="shared" si="33"/>
      </c>
      <c r="C100" s="49">
        <f t="shared" si="25"/>
      </c>
      <c r="D100" s="49">
        <f t="shared" si="26"/>
      </c>
      <c r="E100" s="49">
        <f t="shared" si="27"/>
      </c>
      <c r="F100" s="53">
        <f t="shared" si="34"/>
      </c>
      <c r="G100" s="49">
        <f t="shared" si="28"/>
      </c>
      <c r="H100" s="49">
        <f t="shared" si="29"/>
      </c>
      <c r="I100" s="49">
        <f t="shared" si="30"/>
      </c>
      <c r="J100" s="51"/>
      <c r="K100" s="49">
        <f t="shared" si="31"/>
      </c>
      <c r="L100" s="52">
        <f t="shared" si="32"/>
      </c>
      <c r="N100" s="70">
        <f t="shared" si="41"/>
      </c>
      <c r="O100" s="61">
        <f t="shared" si="35"/>
      </c>
      <c r="P100" s="61">
        <f t="shared" si="36"/>
      </c>
      <c r="Q100" s="61">
        <f t="shared" si="37"/>
      </c>
      <c r="R100" s="60">
        <f t="shared" si="42"/>
      </c>
      <c r="S100" s="61">
        <f t="shared" si="38"/>
      </c>
      <c r="T100" s="61">
        <f t="shared" si="39"/>
      </c>
      <c r="U100" s="71">
        <f t="shared" si="40"/>
      </c>
      <c r="V100" s="2"/>
      <c r="W100" s="2"/>
      <c r="X100" s="2"/>
      <c r="Y100" s="2"/>
      <c r="Z100" s="2"/>
      <c r="AA100" s="2"/>
      <c r="AB100" s="2"/>
    </row>
    <row r="101" spans="2:28" ht="17.25">
      <c r="B101" s="48">
        <f t="shared" si="33"/>
      </c>
      <c r="C101" s="49">
        <f t="shared" si="25"/>
      </c>
      <c r="D101" s="49">
        <f t="shared" si="26"/>
      </c>
      <c r="E101" s="49">
        <f t="shared" si="27"/>
      </c>
      <c r="F101" s="53">
        <f t="shared" si="34"/>
      </c>
      <c r="G101" s="49">
        <f t="shared" si="28"/>
      </c>
      <c r="H101" s="49">
        <f t="shared" si="29"/>
      </c>
      <c r="I101" s="49">
        <f t="shared" si="30"/>
      </c>
      <c r="J101" s="51"/>
      <c r="K101" s="49"/>
      <c r="L101" s="52">
        <f t="shared" si="32"/>
      </c>
      <c r="N101" s="70">
        <f t="shared" si="41"/>
      </c>
      <c r="O101" s="61">
        <f t="shared" si="35"/>
      </c>
      <c r="P101" s="61">
        <f t="shared" si="36"/>
      </c>
      <c r="Q101" s="61">
        <f t="shared" si="37"/>
      </c>
      <c r="R101" s="60">
        <f t="shared" si="42"/>
      </c>
      <c r="S101" s="61">
        <f t="shared" si="38"/>
      </c>
      <c r="T101" s="61">
        <f t="shared" si="39"/>
      </c>
      <c r="U101" s="71">
        <f t="shared" si="40"/>
      </c>
      <c r="V101" s="2"/>
      <c r="W101" s="2"/>
      <c r="X101" s="2"/>
      <c r="Y101" s="2"/>
      <c r="Z101" s="2"/>
      <c r="AA101" s="2"/>
      <c r="AB101" s="2"/>
    </row>
    <row r="102" spans="2:28" ht="17.25">
      <c r="B102" s="48">
        <f t="shared" si="33"/>
      </c>
      <c r="C102" s="49">
        <f t="shared" si="25"/>
      </c>
      <c r="D102" s="49">
        <f t="shared" si="26"/>
      </c>
      <c r="E102" s="49">
        <f t="shared" si="27"/>
      </c>
      <c r="F102" s="53">
        <f t="shared" si="34"/>
      </c>
      <c r="G102" s="49">
        <f t="shared" si="28"/>
      </c>
      <c r="H102" s="49">
        <f t="shared" si="29"/>
      </c>
      <c r="I102" s="49">
        <f t="shared" si="30"/>
      </c>
      <c r="J102" s="51"/>
      <c r="K102" s="49">
        <f>IF(ISERROR(INDEX($B$14:$AJ$49,MATCH(F102,$AB$14:$AB$49,0),4)),"",INDEX($B$14:$AJ$49,MATCH(F102,$AB$14:$AB$49,0),4))</f>
      </c>
      <c r="L102" s="52">
        <f t="shared" si="32"/>
      </c>
      <c r="N102" s="70">
        <f t="shared" si="41"/>
      </c>
      <c r="O102" s="61">
        <f t="shared" si="35"/>
      </c>
      <c r="P102" s="61">
        <f t="shared" si="36"/>
      </c>
      <c r="Q102" s="61">
        <f t="shared" si="37"/>
      </c>
      <c r="R102" s="60">
        <f t="shared" si="42"/>
      </c>
      <c r="S102" s="61">
        <f t="shared" si="38"/>
      </c>
      <c r="T102" s="61">
        <f t="shared" si="39"/>
      </c>
      <c r="U102" s="71">
        <f t="shared" si="40"/>
      </c>
      <c r="V102" s="2"/>
      <c r="W102" s="2"/>
      <c r="X102" s="2"/>
      <c r="Y102" s="2"/>
      <c r="Z102" s="2"/>
      <c r="AA102" s="2"/>
      <c r="AB102" s="2"/>
    </row>
    <row r="103" spans="2:28" ht="18" thickBot="1">
      <c r="B103" s="54">
        <f t="shared" si="33"/>
      </c>
      <c r="C103" s="55">
        <f t="shared" si="25"/>
      </c>
      <c r="D103" s="55">
        <f t="shared" si="26"/>
      </c>
      <c r="E103" s="55">
        <f t="shared" si="27"/>
      </c>
      <c r="F103" s="56">
        <f t="shared" si="34"/>
      </c>
      <c r="G103" s="55">
        <f t="shared" si="28"/>
      </c>
      <c r="H103" s="55">
        <f t="shared" si="29"/>
      </c>
      <c r="I103" s="55">
        <f t="shared" si="30"/>
      </c>
      <c r="J103" s="57"/>
      <c r="K103" s="55">
        <f>IF(ISERROR(INDEX($B$14:$AJ$49,MATCH(F103,$AB$14:$AB$49,0),4)),"",INDEX($B$14:$AJ$49,MATCH(F103,$AB$14:$AB$49,0),4))</f>
      </c>
      <c r="L103" s="58">
        <f t="shared" si="32"/>
      </c>
      <c r="N103" s="72">
        <f t="shared" si="41"/>
      </c>
      <c r="O103" s="73">
        <f t="shared" si="35"/>
      </c>
      <c r="P103" s="73">
        <f t="shared" si="36"/>
      </c>
      <c r="Q103" s="73">
        <f t="shared" si="37"/>
      </c>
      <c r="R103" s="74">
        <f t="shared" si="42"/>
      </c>
      <c r="S103" s="73">
        <f t="shared" si="38"/>
      </c>
      <c r="T103" s="73">
        <f t="shared" si="39"/>
      </c>
      <c r="U103" s="75">
        <f t="shared" si="40"/>
      </c>
      <c r="V103" s="2"/>
      <c r="W103" s="2"/>
      <c r="X103" s="2"/>
      <c r="Y103" s="2"/>
      <c r="Z103" s="2"/>
      <c r="AA103" s="2"/>
      <c r="AB103" s="2"/>
    </row>
    <row r="104" spans="22:28" ht="16.5">
      <c r="V104" s="2"/>
      <c r="W104" s="2"/>
      <c r="X104" s="2"/>
      <c r="Y104" s="2"/>
      <c r="Z104" s="2"/>
      <c r="AA104" s="2"/>
      <c r="AB104" s="2"/>
    </row>
  </sheetData>
  <sheetProtection password="E584" sheet="1" selectLockedCells="1"/>
  <mergeCells count="26">
    <mergeCell ref="Q21:R22"/>
    <mergeCell ref="N35:U35"/>
    <mergeCell ref="B2:L3"/>
    <mergeCell ref="B4:D4"/>
    <mergeCell ref="V51:V53"/>
    <mergeCell ref="W51:W53"/>
    <mergeCell ref="N51:U52"/>
    <mergeCell ref="P13:Q13"/>
    <mergeCell ref="N9:U11"/>
    <mergeCell ref="N37:U38"/>
    <mergeCell ref="B66:E66"/>
    <mergeCell ref="F66:L66"/>
    <mergeCell ref="B51:L52"/>
    <mergeCell ref="B64:L65"/>
    <mergeCell ref="L53:L55"/>
    <mergeCell ref="E53:E55"/>
    <mergeCell ref="F53:F55"/>
    <mergeCell ref="G53:G55"/>
    <mergeCell ref="D53:D54"/>
    <mergeCell ref="K53:K55"/>
    <mergeCell ref="N81:Q81"/>
    <mergeCell ref="R81:U81"/>
    <mergeCell ref="N79:U80"/>
    <mergeCell ref="N53:Q53"/>
    <mergeCell ref="R53:U53"/>
    <mergeCell ref="N43:U44"/>
  </mergeCells>
  <conditionalFormatting sqref="N55:N56">
    <cfRule type="expression" priority="2774" dxfId="0" stopIfTrue="1">
      <formula>NOT(MOD(ROW(),2))</formula>
    </cfRule>
  </conditionalFormatting>
  <conditionalFormatting sqref="N53">
    <cfRule type="expression" priority="2365" dxfId="0" stopIfTrue="1">
      <formula>NOT(MOD(ROW(),2))</formula>
    </cfRule>
  </conditionalFormatting>
  <conditionalFormatting sqref="B66">
    <cfRule type="expression" priority="2370" dxfId="0" stopIfTrue="1">
      <formula>NOT(MOD(ROW(),2))</formula>
    </cfRule>
  </conditionalFormatting>
  <conditionalFormatting sqref="B66">
    <cfRule type="expression" priority="2369" dxfId="0" stopIfTrue="1">
      <formula>NOT(MOD(ROW(),2))</formula>
    </cfRule>
  </conditionalFormatting>
  <conditionalFormatting sqref="N53">
    <cfRule type="expression" priority="2366" dxfId="0" stopIfTrue="1">
      <formula>NOT(MOD(ROW(),2))</formula>
    </cfRule>
  </conditionalFormatting>
  <conditionalFormatting sqref="R81">
    <cfRule type="expression" priority="2064" dxfId="0" stopIfTrue="1">
      <formula>NOT(MOD(ROW(),2))</formula>
    </cfRule>
  </conditionalFormatting>
  <conditionalFormatting sqref="R53">
    <cfRule type="expression" priority="1930" dxfId="0" stopIfTrue="1">
      <formula>NOT(MOD(ROW(),2))</formula>
    </cfRule>
  </conditionalFormatting>
  <conditionalFormatting sqref="R53">
    <cfRule type="expression" priority="1929" dxfId="0" stopIfTrue="1">
      <formula>NOT(MOD(ROW(),2))</formula>
    </cfRule>
  </conditionalFormatting>
  <conditionalFormatting sqref="B68">
    <cfRule type="expression" priority="1638" dxfId="0" stopIfTrue="1">
      <formula>NOT(MOD(ROW(),2))</formula>
    </cfRule>
  </conditionalFormatting>
  <conditionalFormatting sqref="N81">
    <cfRule type="expression" priority="1240" dxfId="0" stopIfTrue="1">
      <formula>NOT(MOD(ROW(),2))</formula>
    </cfRule>
  </conditionalFormatting>
  <conditionalFormatting sqref="B69">
    <cfRule type="expression" priority="1490" dxfId="0" stopIfTrue="1">
      <formula>NOT(MOD(ROW(),2))</formula>
    </cfRule>
  </conditionalFormatting>
  <conditionalFormatting sqref="B69">
    <cfRule type="expression" priority="1489" dxfId="0" stopIfTrue="1">
      <formula>NOT(MOD(ROW(),2))</formula>
    </cfRule>
  </conditionalFormatting>
  <conditionalFormatting sqref="F68">
    <cfRule type="expression" priority="1444" dxfId="0" stopIfTrue="1">
      <formula>NOT(MOD(ROW(),2))</formula>
    </cfRule>
  </conditionalFormatting>
  <conditionalFormatting sqref="F69">
    <cfRule type="expression" priority="1424" dxfId="0" stopIfTrue="1">
      <formula>NOT(MOD(ROW(),2))</formula>
    </cfRule>
  </conditionalFormatting>
  <conditionalFormatting sqref="F69">
    <cfRule type="expression" priority="1423" dxfId="0" stopIfTrue="1">
      <formula>NOT(MOD(ROW(),2))</formula>
    </cfRule>
  </conditionalFormatting>
  <conditionalFormatting sqref="F66">
    <cfRule type="expression" priority="1310" dxfId="0" stopIfTrue="1">
      <formula>NOT(MOD(ROW(),2))</formula>
    </cfRule>
  </conditionalFormatting>
  <conditionalFormatting sqref="F66">
    <cfRule type="expression" priority="1309" dxfId="0" stopIfTrue="1">
      <formula>NOT(MOD(ROW(),2))</formula>
    </cfRule>
  </conditionalFormatting>
  <conditionalFormatting sqref="E14">
    <cfRule type="expression" priority="1137" dxfId="0" stopIfTrue="1">
      <formula>NOT(MOD(ROW(),2))</formula>
    </cfRule>
  </conditionalFormatting>
  <conditionalFormatting sqref="E14">
    <cfRule type="expression" priority="1136" dxfId="0" stopIfTrue="1">
      <formula>NOT(MOD(ROW(),2))</formula>
    </cfRule>
  </conditionalFormatting>
  <conditionalFormatting sqref="E15:E16">
    <cfRule type="expression" priority="1135" dxfId="0" stopIfTrue="1">
      <formula>NOT(MOD(ROW(),2))</formula>
    </cfRule>
  </conditionalFormatting>
  <conditionalFormatting sqref="E15:E16">
    <cfRule type="expression" priority="1134" dxfId="0" stopIfTrue="1">
      <formula>NOT(MOD(ROW(),2))</formula>
    </cfRule>
  </conditionalFormatting>
  <conditionalFormatting sqref="F14">
    <cfRule type="expression" priority="1133" dxfId="0" stopIfTrue="1">
      <formula>NOT(MOD(ROW(),2))</formula>
    </cfRule>
  </conditionalFormatting>
  <conditionalFormatting sqref="F14">
    <cfRule type="expression" priority="1132" dxfId="0" stopIfTrue="1">
      <formula>NOT(MOD(ROW(),2))</formula>
    </cfRule>
  </conditionalFormatting>
  <conditionalFormatting sqref="R56">
    <cfRule type="expression" priority="1073" dxfId="0" stopIfTrue="1">
      <formula>NOT(MOD(ROW(),2))</formula>
    </cfRule>
  </conditionalFormatting>
  <conditionalFormatting sqref="R55">
    <cfRule type="expression" priority="1039" dxfId="0" stopIfTrue="1">
      <formula>NOT(MOD(ROW(),2))</formula>
    </cfRule>
  </conditionalFormatting>
  <conditionalFormatting sqref="N83">
    <cfRule type="expression" priority="1025" dxfId="0" stopIfTrue="1">
      <formula>NOT(MOD(ROW(),2))</formula>
    </cfRule>
  </conditionalFormatting>
  <conditionalFormatting sqref="R83">
    <cfRule type="expression" priority="986" dxfId="0" stopIfTrue="1">
      <formula>NOT(MOD(ROW(),2))</formula>
    </cfRule>
  </conditionalFormatting>
  <conditionalFormatting sqref="R84">
    <cfRule type="expression" priority="965" dxfId="0" stopIfTrue="1">
      <formula>NOT(MOD(ROW(),2))</formula>
    </cfRule>
  </conditionalFormatting>
  <conditionalFormatting sqref="N84">
    <cfRule type="expression" priority="915" dxfId="0" stopIfTrue="1">
      <formula>NOT(MOD(ROW(),2))</formula>
    </cfRule>
  </conditionalFormatting>
  <conditionalFormatting sqref="Q14">
    <cfRule type="expression" priority="884" dxfId="0" stopIfTrue="1">
      <formula>NOT(MOD(ROW(),2))</formula>
    </cfRule>
  </conditionalFormatting>
  <conditionalFormatting sqref="F15">
    <cfRule type="expression" priority="880" dxfId="0" stopIfTrue="1">
      <formula>NOT(MOD(ROW(),2))</formula>
    </cfRule>
  </conditionalFormatting>
  <conditionalFormatting sqref="F15">
    <cfRule type="expression" priority="879" dxfId="0" stopIfTrue="1">
      <formula>NOT(MOD(ROW(),2))</formula>
    </cfRule>
  </conditionalFormatting>
  <conditionalFormatting sqref="E69">
    <cfRule type="expression" priority="692" dxfId="0" stopIfTrue="1">
      <formula>NOT(MOD(ROW(),2))</formula>
    </cfRule>
  </conditionalFormatting>
  <conditionalFormatting sqref="E69">
    <cfRule type="expression" priority="691" dxfId="0" stopIfTrue="1">
      <formula>NOT(MOD(ROW(),2))</formula>
    </cfRule>
  </conditionalFormatting>
  <conditionalFormatting sqref="D69">
    <cfRule type="expression" priority="684" dxfId="0" stopIfTrue="1">
      <formula>NOT(MOD(ROW(),2))</formula>
    </cfRule>
  </conditionalFormatting>
  <conditionalFormatting sqref="D69">
    <cfRule type="expression" priority="683" dxfId="0" stopIfTrue="1">
      <formula>NOT(MOD(ROW(),2))</formula>
    </cfRule>
  </conditionalFormatting>
  <conditionalFormatting sqref="B70">
    <cfRule type="expression" priority="668" dxfId="0" stopIfTrue="1">
      <formula>NOT(MOD(ROW(),2))</formula>
    </cfRule>
  </conditionalFormatting>
  <conditionalFormatting sqref="B70">
    <cfRule type="expression" priority="667" dxfId="0" stopIfTrue="1">
      <formula>NOT(MOD(ROW(),2))</formula>
    </cfRule>
  </conditionalFormatting>
  <conditionalFormatting sqref="B71">
    <cfRule type="expression" priority="666" dxfId="0" stopIfTrue="1">
      <formula>NOT(MOD(ROW(),2))</formula>
    </cfRule>
  </conditionalFormatting>
  <conditionalFormatting sqref="B71">
    <cfRule type="expression" priority="665" dxfId="0" stopIfTrue="1">
      <formula>NOT(MOD(ROW(),2))</formula>
    </cfRule>
  </conditionalFormatting>
  <conditionalFormatting sqref="N57:N59">
    <cfRule type="expression" priority="641" dxfId="0" stopIfTrue="1">
      <formula>NOT(MOD(ROW(),2))</formula>
    </cfRule>
  </conditionalFormatting>
  <conditionalFormatting sqref="N60:N77">
    <cfRule type="expression" priority="640" dxfId="0" stopIfTrue="1">
      <formula>NOT(MOD(ROW(),2))</formula>
    </cfRule>
  </conditionalFormatting>
  <conditionalFormatting sqref="R57:R77">
    <cfRule type="expression" priority="639" dxfId="0" stopIfTrue="1">
      <formula>NOT(MOD(ROW(),2))</formula>
    </cfRule>
  </conditionalFormatting>
  <conditionalFormatting sqref="N85:N103">
    <cfRule type="expression" priority="638" dxfId="0" stopIfTrue="1">
      <formula>NOT(MOD(ROW(),2))</formula>
    </cfRule>
  </conditionalFormatting>
  <conditionalFormatting sqref="R85:R103">
    <cfRule type="expression" priority="637" dxfId="0" stopIfTrue="1">
      <formula>NOT(MOD(ROW(),2))</formula>
    </cfRule>
  </conditionalFormatting>
  <conditionalFormatting sqref="C68">
    <cfRule type="expression" priority="627" dxfId="0" stopIfTrue="1">
      <formula>NOT(MOD(ROW(),2))</formula>
    </cfRule>
  </conditionalFormatting>
  <conditionalFormatting sqref="C68">
    <cfRule type="expression" priority="626" dxfId="0" stopIfTrue="1">
      <formula>NOT(MOD(ROW(),2))</formula>
    </cfRule>
  </conditionalFormatting>
  <conditionalFormatting sqref="D68">
    <cfRule type="expression" priority="613" dxfId="0" stopIfTrue="1">
      <formula>NOT(MOD(ROW(),2))</formula>
    </cfRule>
  </conditionalFormatting>
  <conditionalFormatting sqref="D68">
    <cfRule type="expression" priority="612" dxfId="0" stopIfTrue="1">
      <formula>NOT(MOD(ROW(),2))</formula>
    </cfRule>
  </conditionalFormatting>
  <conditionalFormatting sqref="E68">
    <cfRule type="expression" priority="611" dxfId="0" stopIfTrue="1">
      <formula>NOT(MOD(ROW(),2))</formula>
    </cfRule>
  </conditionalFormatting>
  <conditionalFormatting sqref="E68">
    <cfRule type="expression" priority="610" dxfId="0" stopIfTrue="1">
      <formula>NOT(MOD(ROW(),2))</formula>
    </cfRule>
  </conditionalFormatting>
  <conditionalFormatting sqref="D70">
    <cfRule type="expression" priority="619" dxfId="0" stopIfTrue="1">
      <formula>NOT(MOD(ROW(),2))</formula>
    </cfRule>
  </conditionalFormatting>
  <conditionalFormatting sqref="D70">
    <cfRule type="expression" priority="618" dxfId="0" stopIfTrue="1">
      <formula>NOT(MOD(ROW(),2))</formula>
    </cfRule>
  </conditionalFormatting>
  <conditionalFormatting sqref="D71">
    <cfRule type="expression" priority="617" dxfId="0" stopIfTrue="1">
      <formula>NOT(MOD(ROW(),2))</formula>
    </cfRule>
  </conditionalFormatting>
  <conditionalFormatting sqref="D71">
    <cfRule type="expression" priority="616" dxfId="0" stopIfTrue="1">
      <formula>NOT(MOD(ROW(),2))</formula>
    </cfRule>
  </conditionalFormatting>
  <conditionalFormatting sqref="E71">
    <cfRule type="expression" priority="607" dxfId="0" stopIfTrue="1">
      <formula>NOT(MOD(ROW(),2))</formula>
    </cfRule>
  </conditionalFormatting>
  <conditionalFormatting sqref="E71">
    <cfRule type="expression" priority="606" dxfId="0" stopIfTrue="1">
      <formula>NOT(MOD(ROW(),2))</formula>
    </cfRule>
  </conditionalFormatting>
  <conditionalFormatting sqref="H68">
    <cfRule type="expression" priority="600" dxfId="0" stopIfTrue="1">
      <formula>NOT(MOD(ROW(),2))</formula>
    </cfRule>
  </conditionalFormatting>
  <conditionalFormatting sqref="I68">
    <cfRule type="expression" priority="599" dxfId="0" stopIfTrue="1">
      <formula>NOT(MOD(ROW(),2))</formula>
    </cfRule>
  </conditionalFormatting>
  <conditionalFormatting sqref="E70">
    <cfRule type="expression" priority="609" dxfId="0" stopIfTrue="1">
      <formula>NOT(MOD(ROW(),2))</formula>
    </cfRule>
  </conditionalFormatting>
  <conditionalFormatting sqref="E70">
    <cfRule type="expression" priority="608" dxfId="0" stopIfTrue="1">
      <formula>NOT(MOD(ROW(),2))</formula>
    </cfRule>
  </conditionalFormatting>
  <conditionalFormatting sqref="G68">
    <cfRule type="expression" priority="602" dxfId="0" stopIfTrue="1">
      <formula>NOT(MOD(ROW(),2))</formula>
    </cfRule>
  </conditionalFormatting>
  <conditionalFormatting sqref="H68">
    <cfRule type="expression" priority="601" dxfId="0" stopIfTrue="1">
      <formula>NOT(MOD(ROW(),2))</formula>
    </cfRule>
  </conditionalFormatting>
  <conditionalFormatting sqref="G68">
    <cfRule type="expression" priority="603" dxfId="0" stopIfTrue="1">
      <formula>NOT(MOD(ROW(),2))</formula>
    </cfRule>
  </conditionalFormatting>
  <conditionalFormatting sqref="I68">
    <cfRule type="expression" priority="598" dxfId="0" stopIfTrue="1">
      <formula>NOT(MOD(ROW(),2))</formula>
    </cfRule>
  </conditionalFormatting>
  <conditionalFormatting sqref="K68">
    <cfRule type="expression" priority="597" dxfId="0" stopIfTrue="1">
      <formula>NOT(MOD(ROW(),2))</formula>
    </cfRule>
  </conditionalFormatting>
  <conditionalFormatting sqref="K68">
    <cfRule type="expression" priority="596" dxfId="0" stopIfTrue="1">
      <formula>NOT(MOD(ROW(),2))</formula>
    </cfRule>
  </conditionalFormatting>
  <conditionalFormatting sqref="L68">
    <cfRule type="expression" priority="595" dxfId="0" stopIfTrue="1">
      <formula>NOT(MOD(ROW(),2))</formula>
    </cfRule>
  </conditionalFormatting>
  <conditionalFormatting sqref="L68">
    <cfRule type="expression" priority="594" dxfId="0" stopIfTrue="1">
      <formula>NOT(MOD(ROW(),2))</formula>
    </cfRule>
  </conditionalFormatting>
  <conditionalFormatting sqref="L69">
    <cfRule type="expression" priority="585" dxfId="0" stopIfTrue="1">
      <formula>NOT(MOD(ROW(),2))</formula>
    </cfRule>
  </conditionalFormatting>
  <conditionalFormatting sqref="L69">
    <cfRule type="expression" priority="584" dxfId="0" stopIfTrue="1">
      <formula>NOT(MOD(ROW(),2))</formula>
    </cfRule>
  </conditionalFormatting>
  <conditionalFormatting sqref="H69">
    <cfRule type="expression" priority="591" dxfId="0" stopIfTrue="1">
      <formula>NOT(MOD(ROW(),2))</formula>
    </cfRule>
  </conditionalFormatting>
  <conditionalFormatting sqref="H69">
    <cfRule type="expression" priority="590" dxfId="0" stopIfTrue="1">
      <formula>NOT(MOD(ROW(),2))</formula>
    </cfRule>
  </conditionalFormatting>
  <conditionalFormatting sqref="I69">
    <cfRule type="expression" priority="589" dxfId="0" stopIfTrue="1">
      <formula>NOT(MOD(ROW(),2))</formula>
    </cfRule>
  </conditionalFormatting>
  <conditionalFormatting sqref="I69">
    <cfRule type="expression" priority="588" dxfId="0" stopIfTrue="1">
      <formula>NOT(MOD(ROW(),2))</formula>
    </cfRule>
  </conditionalFormatting>
  <conditionalFormatting sqref="K69">
    <cfRule type="expression" priority="587" dxfId="0" stopIfTrue="1">
      <formula>NOT(MOD(ROW(),2))</formula>
    </cfRule>
  </conditionalFormatting>
  <conditionalFormatting sqref="K69">
    <cfRule type="expression" priority="586" dxfId="0" stopIfTrue="1">
      <formula>NOT(MOD(ROW(),2))</formula>
    </cfRule>
  </conditionalFormatting>
  <conditionalFormatting sqref="H70:H103">
    <cfRule type="expression" priority="579" dxfId="0" stopIfTrue="1">
      <formula>NOT(MOD(ROW(),2))</formula>
    </cfRule>
  </conditionalFormatting>
  <conditionalFormatting sqref="H70:H103">
    <cfRule type="expression" priority="578" dxfId="0" stopIfTrue="1">
      <formula>NOT(MOD(ROW(),2))</formula>
    </cfRule>
  </conditionalFormatting>
  <conditionalFormatting sqref="F70:F103">
    <cfRule type="expression" priority="583" dxfId="0" stopIfTrue="1">
      <formula>NOT(MOD(ROW(),2))</formula>
    </cfRule>
  </conditionalFormatting>
  <conditionalFormatting sqref="F70:F103">
    <cfRule type="expression" priority="582" dxfId="0" stopIfTrue="1">
      <formula>NOT(MOD(ROW(),2))</formula>
    </cfRule>
  </conditionalFormatting>
  <conditionalFormatting sqref="K70:K103">
    <cfRule type="expression" priority="575" dxfId="0" stopIfTrue="1">
      <formula>NOT(MOD(ROW(),2))</formula>
    </cfRule>
  </conditionalFormatting>
  <conditionalFormatting sqref="K70:K103">
    <cfRule type="expression" priority="574" dxfId="0" stopIfTrue="1">
      <formula>NOT(MOD(ROW(),2))</formula>
    </cfRule>
  </conditionalFormatting>
  <conditionalFormatting sqref="L70:L103">
    <cfRule type="expression" priority="573" dxfId="0" stopIfTrue="1">
      <formula>NOT(MOD(ROW(),2))</formula>
    </cfRule>
  </conditionalFormatting>
  <conditionalFormatting sqref="I70:I103">
    <cfRule type="expression" priority="577" dxfId="0" stopIfTrue="1">
      <formula>NOT(MOD(ROW(),2))</formula>
    </cfRule>
  </conditionalFormatting>
  <conditionalFormatting sqref="I70:I103">
    <cfRule type="expression" priority="576" dxfId="0" stopIfTrue="1">
      <formula>NOT(MOD(ROW(),2))</formula>
    </cfRule>
  </conditionalFormatting>
  <conditionalFormatting sqref="E72:E103">
    <cfRule type="expression" priority="564" dxfId="0" stopIfTrue="1">
      <formula>NOT(MOD(ROW(),2))</formula>
    </cfRule>
  </conditionalFormatting>
  <conditionalFormatting sqref="L70:L103">
    <cfRule type="expression" priority="572" dxfId="0" stopIfTrue="1">
      <formula>NOT(MOD(ROW(),2))</formula>
    </cfRule>
  </conditionalFormatting>
  <conditionalFormatting sqref="B72:B103">
    <cfRule type="expression" priority="571" dxfId="0" stopIfTrue="1">
      <formula>NOT(MOD(ROW(),2))</formula>
    </cfRule>
  </conditionalFormatting>
  <conditionalFormatting sqref="B72:B103">
    <cfRule type="expression" priority="570" dxfId="0" stopIfTrue="1">
      <formula>NOT(MOD(ROW(),2))</formula>
    </cfRule>
  </conditionalFormatting>
  <conditionalFormatting sqref="Q55">
    <cfRule type="expression" priority="559" dxfId="0" stopIfTrue="1">
      <formula>NOT(MOD(ROW(),2))</formula>
    </cfRule>
  </conditionalFormatting>
  <conditionalFormatting sqref="Q55">
    <cfRule type="expression" priority="558" dxfId="0" stopIfTrue="1">
      <formula>NOT(MOD(ROW(),2))</formula>
    </cfRule>
  </conditionalFormatting>
  <conditionalFormatting sqref="D72:D103">
    <cfRule type="expression" priority="567" dxfId="0" stopIfTrue="1">
      <formula>NOT(MOD(ROW(),2))</formula>
    </cfRule>
  </conditionalFormatting>
  <conditionalFormatting sqref="D72:D103">
    <cfRule type="expression" priority="566" dxfId="0" stopIfTrue="1">
      <formula>NOT(MOD(ROW(),2))</formula>
    </cfRule>
  </conditionalFormatting>
  <conditionalFormatting sqref="E72:E103">
    <cfRule type="expression" priority="565" dxfId="0" stopIfTrue="1">
      <formula>NOT(MOD(ROW(),2))</formula>
    </cfRule>
  </conditionalFormatting>
  <conditionalFormatting sqref="U55">
    <cfRule type="expression" priority="534" dxfId="0" stopIfTrue="1">
      <formula>NOT(MOD(ROW(),2))</formula>
    </cfRule>
  </conditionalFormatting>
  <conditionalFormatting sqref="P55">
    <cfRule type="expression" priority="561" dxfId="0" stopIfTrue="1">
      <formula>NOT(MOD(ROW(),2))</formula>
    </cfRule>
  </conditionalFormatting>
  <conditionalFormatting sqref="P55">
    <cfRule type="expression" priority="560" dxfId="0" stopIfTrue="1">
      <formula>NOT(MOD(ROW(),2))</formula>
    </cfRule>
  </conditionalFormatting>
  <conditionalFormatting sqref="P56:P59">
    <cfRule type="expression" priority="548" dxfId="0" stopIfTrue="1">
      <formula>NOT(MOD(ROW(),2))</formula>
    </cfRule>
  </conditionalFormatting>
  <conditionalFormatting sqref="Q56:Q59">
    <cfRule type="expression" priority="547" dxfId="0" stopIfTrue="1">
      <formula>NOT(MOD(ROW(),2))</formula>
    </cfRule>
  </conditionalFormatting>
  <conditionalFormatting sqref="O58">
    <cfRule type="expression" priority="551" dxfId="0" stopIfTrue="1">
      <formula>NOT(MOD(ROW(),2))</formula>
    </cfRule>
  </conditionalFormatting>
  <conditionalFormatting sqref="O58">
    <cfRule type="expression" priority="550" dxfId="0" stopIfTrue="1">
      <formula>NOT(MOD(ROW(),2))</formula>
    </cfRule>
  </conditionalFormatting>
  <conditionalFormatting sqref="P56:P59">
    <cfRule type="expression" priority="549" dxfId="0" stopIfTrue="1">
      <formula>NOT(MOD(ROW(),2))</formula>
    </cfRule>
  </conditionalFormatting>
  <conditionalFormatting sqref="Q56:Q59">
    <cfRule type="expression" priority="546" dxfId="0" stopIfTrue="1">
      <formula>NOT(MOD(ROW(),2))</formula>
    </cfRule>
  </conditionalFormatting>
  <conditionalFormatting sqref="S58:S77">
    <cfRule type="expression" priority="520" dxfId="0" stopIfTrue="1">
      <formula>NOT(MOD(ROW(),2))</formula>
    </cfRule>
  </conditionalFormatting>
  <conditionalFormatting sqref="P60:P77">
    <cfRule type="expression" priority="543" dxfId="0" stopIfTrue="1">
      <formula>NOT(MOD(ROW(),2))</formula>
    </cfRule>
  </conditionalFormatting>
  <conditionalFormatting sqref="P60:P77">
    <cfRule type="expression" priority="542" dxfId="0" stopIfTrue="1">
      <formula>NOT(MOD(ROW(),2))</formula>
    </cfRule>
  </conditionalFormatting>
  <conditionalFormatting sqref="Q60:Q77">
    <cfRule type="expression" priority="541" dxfId="0" stopIfTrue="1">
      <formula>NOT(MOD(ROW(),2))</formula>
    </cfRule>
  </conditionalFormatting>
  <conditionalFormatting sqref="Q60:Q77">
    <cfRule type="expression" priority="540" dxfId="0" stopIfTrue="1">
      <formula>NOT(MOD(ROW(),2))</formula>
    </cfRule>
  </conditionalFormatting>
  <conditionalFormatting sqref="P83">
    <cfRule type="expression" priority="512" dxfId="0" stopIfTrue="1">
      <formula>NOT(MOD(ROW(),2))</formula>
    </cfRule>
  </conditionalFormatting>
  <conditionalFormatting sqref="Q83">
    <cfRule type="expression" priority="511" dxfId="0" stopIfTrue="1">
      <formula>NOT(MOD(ROW(),2))</formula>
    </cfRule>
  </conditionalFormatting>
  <conditionalFormatting sqref="T55">
    <cfRule type="expression" priority="537" dxfId="0" stopIfTrue="1">
      <formula>NOT(MOD(ROW(),2))</formula>
    </cfRule>
  </conditionalFormatting>
  <conditionalFormatting sqref="T55">
    <cfRule type="expression" priority="536" dxfId="0" stopIfTrue="1">
      <formula>NOT(MOD(ROW(),2))</formula>
    </cfRule>
  </conditionalFormatting>
  <conditionalFormatting sqref="U55">
    <cfRule type="expression" priority="535" dxfId="0" stopIfTrue="1">
      <formula>NOT(MOD(ROW(),2))</formula>
    </cfRule>
  </conditionalFormatting>
  <conditionalFormatting sqref="Q83">
    <cfRule type="expression" priority="510" dxfId="0" stopIfTrue="1">
      <formula>NOT(MOD(ROW(),2))</formula>
    </cfRule>
  </conditionalFormatting>
  <conditionalFormatting sqref="Q84:Q103">
    <cfRule type="expression" priority="505" dxfId="0" stopIfTrue="1">
      <formula>NOT(MOD(ROW(),2))</formula>
    </cfRule>
  </conditionalFormatting>
  <conditionalFormatting sqref="Q84:Q103">
    <cfRule type="expression" priority="504" dxfId="0" stopIfTrue="1">
      <formula>NOT(MOD(ROW(),2))</formula>
    </cfRule>
  </conditionalFormatting>
  <conditionalFormatting sqref="S83">
    <cfRule type="expression" priority="503" dxfId="0" stopIfTrue="1">
      <formula>NOT(MOD(ROW(),2))</formula>
    </cfRule>
  </conditionalFormatting>
  <conditionalFormatting sqref="S83">
    <cfRule type="expression" priority="502" dxfId="0" stopIfTrue="1">
      <formula>NOT(MOD(ROW(),2))</formula>
    </cfRule>
  </conditionalFormatting>
  <conditionalFormatting sqref="P84:P103">
    <cfRule type="expression" priority="506" dxfId="0" stopIfTrue="1">
      <formula>NOT(MOD(ROW(),2))</formula>
    </cfRule>
  </conditionalFormatting>
  <conditionalFormatting sqref="U83">
    <cfRule type="expression" priority="499" dxfId="0" stopIfTrue="1">
      <formula>NOT(MOD(ROW(),2))</formula>
    </cfRule>
  </conditionalFormatting>
  <conditionalFormatting sqref="U83">
    <cfRule type="expression" priority="498" dxfId="0" stopIfTrue="1">
      <formula>NOT(MOD(ROW(),2))</formula>
    </cfRule>
  </conditionalFormatting>
  <conditionalFormatting sqref="C15">
    <cfRule type="expression" priority="486" dxfId="0" stopIfTrue="1">
      <formula>NOT(MOD(ROW(),2))</formula>
    </cfRule>
  </conditionalFormatting>
  <conditionalFormatting sqref="S58:S77">
    <cfRule type="expression" priority="521" dxfId="0" stopIfTrue="1">
      <formula>NOT(MOD(ROW(),2))</formula>
    </cfRule>
  </conditionalFormatting>
  <conditionalFormatting sqref="U84:U103">
    <cfRule type="expression" priority="493" dxfId="0" stopIfTrue="1">
      <formula>NOT(MOD(ROW(),2))</formula>
    </cfRule>
  </conditionalFormatting>
  <conditionalFormatting sqref="U84:U103">
    <cfRule type="expression" priority="492" dxfId="0" stopIfTrue="1">
      <formula>NOT(MOD(ROW(),2))</formula>
    </cfRule>
  </conditionalFormatting>
  <conditionalFormatting sqref="K15">
    <cfRule type="expression" priority="480" dxfId="0" stopIfTrue="1">
      <formula>NOT(MOD(ROW(),2))</formula>
    </cfRule>
  </conditionalFormatting>
  <conditionalFormatting sqref="L15">
    <cfRule type="expression" priority="479" dxfId="0" stopIfTrue="1">
      <formula>NOT(MOD(ROW(),2))</formula>
    </cfRule>
  </conditionalFormatting>
  <conditionalFormatting sqref="O83">
    <cfRule type="expression" priority="515" dxfId="0" stopIfTrue="1">
      <formula>NOT(MOD(ROW(),2))</formula>
    </cfRule>
  </conditionalFormatting>
  <conditionalFormatting sqref="O83">
    <cfRule type="expression" priority="514" dxfId="0" stopIfTrue="1">
      <formula>NOT(MOD(ROW(),2))</formula>
    </cfRule>
  </conditionalFormatting>
  <conditionalFormatting sqref="P83">
    <cfRule type="expression" priority="513" dxfId="0" stopIfTrue="1">
      <formula>NOT(MOD(ROW(),2))</formula>
    </cfRule>
  </conditionalFormatting>
  <conditionalFormatting sqref="T83">
    <cfRule type="expression" priority="500" dxfId="0" stopIfTrue="1">
      <formula>NOT(MOD(ROW(),2))</formula>
    </cfRule>
  </conditionalFormatting>
  <conditionalFormatting sqref="T84:T103">
    <cfRule type="expression" priority="494" dxfId="0" stopIfTrue="1">
      <formula>NOT(MOD(ROW(),2))</formula>
    </cfRule>
  </conditionalFormatting>
  <conditionalFormatting sqref="P84:P103">
    <cfRule type="expression" priority="507" dxfId="0" stopIfTrue="1">
      <formula>NOT(MOD(ROW(),2))</formula>
    </cfRule>
  </conditionalFormatting>
  <conditionalFormatting sqref="T83">
    <cfRule type="expression" priority="501" dxfId="0" stopIfTrue="1">
      <formula>NOT(MOD(ROW(),2))</formula>
    </cfRule>
  </conditionalFormatting>
  <conditionalFormatting sqref="C15">
    <cfRule type="expression" priority="487" dxfId="0" stopIfTrue="1">
      <formula>NOT(MOD(ROW(),2))</formula>
    </cfRule>
  </conditionalFormatting>
  <conditionalFormatting sqref="T84:T103">
    <cfRule type="expression" priority="495" dxfId="0" stopIfTrue="1">
      <formula>NOT(MOD(ROW(),2))</formula>
    </cfRule>
  </conditionalFormatting>
  <conditionalFormatting sqref="B15">
    <cfRule type="expression" priority="483" dxfId="0" stopIfTrue="1">
      <formula>NOT(MOD(ROW(),2))</formula>
    </cfRule>
  </conditionalFormatting>
  <conditionalFormatting sqref="B15">
    <cfRule type="expression" priority="482" dxfId="0" stopIfTrue="1">
      <formula>NOT(MOD(ROW(),2))</formula>
    </cfRule>
  </conditionalFormatting>
  <conditionalFormatting sqref="K15">
    <cfRule type="expression" priority="481" dxfId="0" stopIfTrue="1">
      <formula>NOT(MOD(ROW(),2))</formula>
    </cfRule>
  </conditionalFormatting>
  <conditionalFormatting sqref="G15">
    <cfRule type="expression" priority="442" dxfId="0" stopIfTrue="1">
      <formula>NOT(MOD(ROW(),2))</formula>
    </cfRule>
  </conditionalFormatting>
  <conditionalFormatting sqref="G15">
    <cfRule type="expression" priority="441" dxfId="0" stopIfTrue="1">
      <formula>NOT(MOD(ROW(),2))</formula>
    </cfRule>
  </conditionalFormatting>
  <conditionalFormatting sqref="L15">
    <cfRule type="expression" priority="478" dxfId="0" stopIfTrue="1">
      <formula>NOT(MOD(ROW(),2))</formula>
    </cfRule>
  </conditionalFormatting>
  <conditionalFormatting sqref="C14">
    <cfRule type="expression" priority="477" dxfId="0" stopIfTrue="1">
      <formula>NOT(MOD(ROW(),2))</formula>
    </cfRule>
  </conditionalFormatting>
  <conditionalFormatting sqref="C14">
    <cfRule type="expression" priority="476" dxfId="0" stopIfTrue="1">
      <formula>NOT(MOD(ROW(),2))</formula>
    </cfRule>
  </conditionalFormatting>
  <conditionalFormatting sqref="B14">
    <cfRule type="expression" priority="473" dxfId="0" stopIfTrue="1">
      <formula>NOT(MOD(ROW(),2))</formula>
    </cfRule>
  </conditionalFormatting>
  <conditionalFormatting sqref="B14">
    <cfRule type="expression" priority="472" dxfId="0" stopIfTrue="1">
      <formula>NOT(MOD(ROW(),2))</formula>
    </cfRule>
  </conditionalFormatting>
  <conditionalFormatting sqref="C16:C49">
    <cfRule type="expression" priority="471" dxfId="0" stopIfTrue="1">
      <formula>NOT(MOD(ROW(),2))</formula>
    </cfRule>
  </conditionalFormatting>
  <conditionalFormatting sqref="C16:C49">
    <cfRule type="expression" priority="470" dxfId="0" stopIfTrue="1">
      <formula>NOT(MOD(ROW(),2))</formula>
    </cfRule>
  </conditionalFormatting>
  <conditionalFormatting sqref="D37:D49">
    <cfRule type="expression" priority="469" dxfId="0" stopIfTrue="1">
      <formula>NOT(MOD(ROW(),2))</formula>
    </cfRule>
  </conditionalFormatting>
  <conditionalFormatting sqref="D37:D49">
    <cfRule type="expression" priority="468" dxfId="0" stopIfTrue="1">
      <formula>NOT(MOD(ROW(),2))</formula>
    </cfRule>
  </conditionalFormatting>
  <conditionalFormatting sqref="B16:B49">
    <cfRule type="expression" priority="467" dxfId="0" stopIfTrue="1">
      <formula>NOT(MOD(ROW(),2))</formula>
    </cfRule>
  </conditionalFormatting>
  <conditionalFormatting sqref="B16:B49">
    <cfRule type="expression" priority="466" dxfId="0" stopIfTrue="1">
      <formula>NOT(MOD(ROW(),2))</formula>
    </cfRule>
  </conditionalFormatting>
  <conditionalFormatting sqref="K14">
    <cfRule type="expression" priority="465" dxfId="0" stopIfTrue="1">
      <formula>NOT(MOD(ROW(),2))</formula>
    </cfRule>
  </conditionalFormatting>
  <conditionalFormatting sqref="K14">
    <cfRule type="expression" priority="464" dxfId="0" stopIfTrue="1">
      <formula>NOT(MOD(ROW(),2))</formula>
    </cfRule>
  </conditionalFormatting>
  <conditionalFormatting sqref="L14">
    <cfRule type="expression" priority="463" dxfId="0" stopIfTrue="1">
      <formula>NOT(MOD(ROW(),2))</formula>
    </cfRule>
  </conditionalFormatting>
  <conditionalFormatting sqref="L14">
    <cfRule type="expression" priority="462" dxfId="0" stopIfTrue="1">
      <formula>NOT(MOD(ROW(),2))</formula>
    </cfRule>
  </conditionalFormatting>
  <conditionalFormatting sqref="K16:K49">
    <cfRule type="expression" priority="461" dxfId="0" stopIfTrue="1">
      <formula>NOT(MOD(ROW(),2))</formula>
    </cfRule>
  </conditionalFormatting>
  <conditionalFormatting sqref="K16:K49">
    <cfRule type="expression" priority="460" dxfId="0" stopIfTrue="1">
      <formula>NOT(MOD(ROW(),2))</formula>
    </cfRule>
  </conditionalFormatting>
  <conditionalFormatting sqref="L16:L49">
    <cfRule type="expression" priority="459" dxfId="0" stopIfTrue="1">
      <formula>NOT(MOD(ROW(),2))</formula>
    </cfRule>
  </conditionalFormatting>
  <conditionalFormatting sqref="L16:L49">
    <cfRule type="expression" priority="458" dxfId="0" stopIfTrue="1">
      <formula>NOT(MOD(ROW(),2))</formula>
    </cfRule>
  </conditionalFormatting>
  <conditionalFormatting sqref="O55:O57">
    <cfRule type="expression" priority="403" dxfId="0" stopIfTrue="1">
      <formula>NOT(MOD(ROW(),2))</formula>
    </cfRule>
  </conditionalFormatting>
  <conditionalFormatting sqref="O55:O57">
    <cfRule type="expression" priority="402" dxfId="0" stopIfTrue="1">
      <formula>NOT(MOD(ROW(),2))</formula>
    </cfRule>
  </conditionalFormatting>
  <conditionalFormatting sqref="T56:T77">
    <cfRule type="expression" priority="407" dxfId="0" stopIfTrue="1">
      <formula>NOT(MOD(ROW(),2))</formula>
    </cfRule>
  </conditionalFormatting>
  <conditionalFormatting sqref="T56:T77">
    <cfRule type="expression" priority="406" dxfId="0" stopIfTrue="1">
      <formula>NOT(MOD(ROW(),2))</formula>
    </cfRule>
  </conditionalFormatting>
  <conditionalFormatting sqref="U56:U77">
    <cfRule type="expression" priority="405" dxfId="0" stopIfTrue="1">
      <formula>NOT(MOD(ROW(),2))</formula>
    </cfRule>
  </conditionalFormatting>
  <conditionalFormatting sqref="U56:U77">
    <cfRule type="expression" priority="404" dxfId="0" stopIfTrue="1">
      <formula>NOT(MOD(ROW(),2))</formula>
    </cfRule>
  </conditionalFormatting>
  <conditionalFormatting sqref="O59:O77">
    <cfRule type="expression" priority="398" dxfId="0" stopIfTrue="1">
      <formula>NOT(MOD(ROW(),2))</formula>
    </cfRule>
  </conditionalFormatting>
  <conditionalFormatting sqref="C69:C72">
    <cfRule type="expression" priority="397" dxfId="0" stopIfTrue="1">
      <formula>NOT(MOD(ROW(),2))</formula>
    </cfRule>
  </conditionalFormatting>
  <conditionalFormatting sqref="S55:S57">
    <cfRule type="expression" priority="401" dxfId="0" stopIfTrue="1">
      <formula>NOT(MOD(ROW(),2))</formula>
    </cfRule>
  </conditionalFormatting>
  <conditionalFormatting sqref="S55:S57">
    <cfRule type="expression" priority="400" dxfId="0" stopIfTrue="1">
      <formula>NOT(MOD(ROW(),2))</formula>
    </cfRule>
  </conditionalFormatting>
  <conditionalFormatting sqref="B6">
    <cfRule type="expression" priority="429" dxfId="0" stopIfTrue="1">
      <formula>NOT(MOD(ROW(),2))</formula>
    </cfRule>
  </conditionalFormatting>
  <conditionalFormatting sqref="B6">
    <cfRule type="expression" priority="428" dxfId="0" stopIfTrue="1">
      <formula>NOT(MOD(ROW(),2))</formula>
    </cfRule>
  </conditionalFormatting>
  <conditionalFormatting sqref="C6">
    <cfRule type="expression" priority="427" dxfId="0" stopIfTrue="1">
      <formula>NOT(MOD(ROW(),2))</formula>
    </cfRule>
  </conditionalFormatting>
  <conditionalFormatting sqref="C6">
    <cfRule type="expression" priority="426" dxfId="0" stopIfTrue="1">
      <formula>NOT(MOD(ROW(),2))</formula>
    </cfRule>
  </conditionalFormatting>
  <conditionalFormatting sqref="D6">
    <cfRule type="expression" priority="425" dxfId="0" stopIfTrue="1">
      <formula>NOT(MOD(ROW(),2))</formula>
    </cfRule>
  </conditionalFormatting>
  <conditionalFormatting sqref="D6">
    <cfRule type="expression" priority="424" dxfId="0" stopIfTrue="1">
      <formula>NOT(MOD(ROW(),2))</formula>
    </cfRule>
  </conditionalFormatting>
  <conditionalFormatting sqref="B7:B10">
    <cfRule type="expression" priority="423" dxfId="0" stopIfTrue="1">
      <formula>NOT(MOD(ROW(),2))</formula>
    </cfRule>
  </conditionalFormatting>
  <conditionalFormatting sqref="B7:B10">
    <cfRule type="expression" priority="422" dxfId="0" stopIfTrue="1">
      <formula>NOT(MOD(ROW(),2))</formula>
    </cfRule>
  </conditionalFormatting>
  <conditionalFormatting sqref="C7:C11">
    <cfRule type="expression" priority="421" dxfId="0" stopIfTrue="1">
      <formula>NOT(MOD(ROW(),2))</formula>
    </cfRule>
  </conditionalFormatting>
  <conditionalFormatting sqref="C7:C11">
    <cfRule type="expression" priority="420" dxfId="0" stopIfTrue="1">
      <formula>NOT(MOD(ROW(),2))</formula>
    </cfRule>
  </conditionalFormatting>
  <conditionalFormatting sqref="D7:D11">
    <cfRule type="expression" priority="419" dxfId="0" stopIfTrue="1">
      <formula>NOT(MOD(ROW(),2))</formula>
    </cfRule>
  </conditionalFormatting>
  <conditionalFormatting sqref="D7:D11">
    <cfRule type="expression" priority="418" dxfId="0" stopIfTrue="1">
      <formula>NOT(MOD(ROW(),2))</formula>
    </cfRule>
  </conditionalFormatting>
  <conditionalFormatting sqref="O84:O103">
    <cfRule type="expression" priority="389" dxfId="0" stopIfTrue="1">
      <formula>NOT(MOD(ROW(),2))</formula>
    </cfRule>
  </conditionalFormatting>
  <conditionalFormatting sqref="O84:O103">
    <cfRule type="expression" priority="388" dxfId="0" stopIfTrue="1">
      <formula>NOT(MOD(ROW(),2))</formula>
    </cfRule>
  </conditionalFormatting>
  <conditionalFormatting sqref="S84:S103">
    <cfRule type="expression" priority="387" dxfId="0" stopIfTrue="1">
      <formula>NOT(MOD(ROW(),2))</formula>
    </cfRule>
  </conditionalFormatting>
  <conditionalFormatting sqref="S84:S103">
    <cfRule type="expression" priority="386" dxfId="0" stopIfTrue="1">
      <formula>NOT(MOD(ROW(),2))</formula>
    </cfRule>
  </conditionalFormatting>
  <conditionalFormatting sqref="C69:C72">
    <cfRule type="expression" priority="396" dxfId="0" stopIfTrue="1">
      <formula>NOT(MOD(ROW(),2))</formula>
    </cfRule>
  </conditionalFormatting>
  <conditionalFormatting sqref="C73:C103">
    <cfRule type="expression" priority="395" dxfId="0" stopIfTrue="1">
      <formula>NOT(MOD(ROW(),2))</formula>
    </cfRule>
  </conditionalFormatting>
  <conditionalFormatting sqref="O59:O77">
    <cfRule type="expression" priority="399" dxfId="0" stopIfTrue="1">
      <formula>NOT(MOD(ROW(),2))</formula>
    </cfRule>
  </conditionalFormatting>
  <conditionalFormatting sqref="C73:C103">
    <cfRule type="expression" priority="394" dxfId="0" stopIfTrue="1">
      <formula>NOT(MOD(ROW(),2))</formula>
    </cfRule>
  </conditionalFormatting>
  <conditionalFormatting sqref="P15:P19">
    <cfRule type="expression" priority="380" dxfId="0" stopIfTrue="1">
      <formula>NOT(MOD(ROW(),2))</formula>
    </cfRule>
  </conditionalFormatting>
  <conditionalFormatting sqref="B11">
    <cfRule type="expression" priority="375" dxfId="0" stopIfTrue="1">
      <formula>NOT(MOD(ROW(),2))</formula>
    </cfRule>
  </conditionalFormatting>
  <conditionalFormatting sqref="G69:G73">
    <cfRule type="expression" priority="393" dxfId="0" stopIfTrue="1">
      <formula>NOT(MOD(ROW(),2))</formula>
    </cfRule>
  </conditionalFormatting>
  <conditionalFormatting sqref="G69:G73">
    <cfRule type="expression" priority="392" dxfId="0" stopIfTrue="1">
      <formula>NOT(MOD(ROW(),2))</formula>
    </cfRule>
  </conditionalFormatting>
  <conditionalFormatting sqref="G74:G103">
    <cfRule type="expression" priority="391" dxfId="0" stopIfTrue="1">
      <formula>NOT(MOD(ROW(),2))</formula>
    </cfRule>
  </conditionalFormatting>
  <conditionalFormatting sqref="G74:G103">
    <cfRule type="expression" priority="390" dxfId="0" stopIfTrue="1">
      <formula>NOT(MOD(ROW(),2))</formula>
    </cfRule>
  </conditionalFormatting>
  <conditionalFormatting sqref="Q15:Q19">
    <cfRule type="expression" priority="382" dxfId="0" stopIfTrue="1">
      <formula>NOT(MOD(ROW(),2))</formula>
    </cfRule>
  </conditionalFormatting>
  <conditionalFormatting sqref="R15:R19">
    <cfRule type="expression" priority="377" dxfId="0" stopIfTrue="1">
      <formula>NOT(MOD(ROW(),2))</formula>
    </cfRule>
  </conditionalFormatting>
  <conditionalFormatting sqref="P14">
    <cfRule type="expression" priority="385" dxfId="0" stopIfTrue="1">
      <formula>NOT(MOD(ROW(),2))</formula>
    </cfRule>
  </conditionalFormatting>
  <conditionalFormatting sqref="B11">
    <cfRule type="expression" priority="376" dxfId="0" stopIfTrue="1">
      <formula>NOT(MOD(ROW(),2))</formula>
    </cfRule>
  </conditionalFormatting>
  <conditionalFormatting sqref="R14">
    <cfRule type="expression" priority="379" dxfId="0" stopIfTrue="1">
      <formula>NOT(MOD(ROW(),2))</formula>
    </cfRule>
  </conditionalFormatting>
  <conditionalFormatting sqref="F16">
    <cfRule type="expression" priority="278" dxfId="0" stopIfTrue="1">
      <formula>NOT(MOD(ROW(),2))</formula>
    </cfRule>
  </conditionalFormatting>
  <conditionalFormatting sqref="F16">
    <cfRule type="expression" priority="277" dxfId="0" stopIfTrue="1">
      <formula>NOT(MOD(ROW(),2))</formula>
    </cfRule>
  </conditionalFormatting>
  <conditionalFormatting sqref="E17:E18">
    <cfRule type="expression" priority="268" dxfId="0" stopIfTrue="1">
      <formula>NOT(MOD(ROW(),2))</formula>
    </cfRule>
  </conditionalFormatting>
  <conditionalFormatting sqref="E17:E18">
    <cfRule type="expression" priority="267" dxfId="0" stopIfTrue="1">
      <formula>NOT(MOD(ROW(),2))</formula>
    </cfRule>
  </conditionalFormatting>
  <conditionalFormatting sqref="F17">
    <cfRule type="expression" priority="266" dxfId="0" stopIfTrue="1">
      <formula>NOT(MOD(ROW(),2))</formula>
    </cfRule>
  </conditionalFormatting>
  <conditionalFormatting sqref="F17">
    <cfRule type="expression" priority="265" dxfId="0" stopIfTrue="1">
      <formula>NOT(MOD(ROW(),2))</formula>
    </cfRule>
  </conditionalFormatting>
  <conditionalFormatting sqref="F18">
    <cfRule type="expression" priority="262" dxfId="0" stopIfTrue="1">
      <formula>NOT(MOD(ROW(),2))</formula>
    </cfRule>
  </conditionalFormatting>
  <conditionalFormatting sqref="F18">
    <cfRule type="expression" priority="261" dxfId="0" stopIfTrue="1">
      <formula>NOT(MOD(ROW(),2))</formula>
    </cfRule>
  </conditionalFormatting>
  <conditionalFormatting sqref="E19:E20">
    <cfRule type="expression" priority="258" dxfId="0" stopIfTrue="1">
      <formula>NOT(MOD(ROW(),2))</formula>
    </cfRule>
  </conditionalFormatting>
  <conditionalFormatting sqref="E19:E20">
    <cfRule type="expression" priority="257" dxfId="0" stopIfTrue="1">
      <formula>NOT(MOD(ROW(),2))</formula>
    </cfRule>
  </conditionalFormatting>
  <conditionalFormatting sqref="F19">
    <cfRule type="expression" priority="256" dxfId="0" stopIfTrue="1">
      <formula>NOT(MOD(ROW(),2))</formula>
    </cfRule>
  </conditionalFormatting>
  <conditionalFormatting sqref="F19">
    <cfRule type="expression" priority="255" dxfId="0" stopIfTrue="1">
      <formula>NOT(MOD(ROW(),2))</formula>
    </cfRule>
  </conditionalFormatting>
  <conditionalFormatting sqref="F20">
    <cfRule type="expression" priority="252" dxfId="0" stopIfTrue="1">
      <formula>NOT(MOD(ROW(),2))</formula>
    </cfRule>
  </conditionalFormatting>
  <conditionalFormatting sqref="F20">
    <cfRule type="expression" priority="251" dxfId="0" stopIfTrue="1">
      <formula>NOT(MOD(ROW(),2))</formula>
    </cfRule>
  </conditionalFormatting>
  <conditionalFormatting sqref="E21:E22">
    <cfRule type="expression" priority="248" dxfId="0" stopIfTrue="1">
      <formula>NOT(MOD(ROW(),2))</formula>
    </cfRule>
  </conditionalFormatting>
  <conditionalFormatting sqref="E21:E22">
    <cfRule type="expression" priority="247" dxfId="0" stopIfTrue="1">
      <formula>NOT(MOD(ROW(),2))</formula>
    </cfRule>
  </conditionalFormatting>
  <conditionalFormatting sqref="F21">
    <cfRule type="expression" priority="246" dxfId="0" stopIfTrue="1">
      <formula>NOT(MOD(ROW(),2))</formula>
    </cfRule>
  </conditionalFormatting>
  <conditionalFormatting sqref="F21">
    <cfRule type="expression" priority="245" dxfId="0" stopIfTrue="1">
      <formula>NOT(MOD(ROW(),2))</formula>
    </cfRule>
  </conditionalFormatting>
  <conditionalFormatting sqref="F22">
    <cfRule type="expression" priority="242" dxfId="0" stopIfTrue="1">
      <formula>NOT(MOD(ROW(),2))</formula>
    </cfRule>
  </conditionalFormatting>
  <conditionalFormatting sqref="F22">
    <cfRule type="expression" priority="241" dxfId="0" stopIfTrue="1">
      <formula>NOT(MOD(ROW(),2))</formula>
    </cfRule>
  </conditionalFormatting>
  <conditionalFormatting sqref="E23:E24">
    <cfRule type="expression" priority="238" dxfId="0" stopIfTrue="1">
      <formula>NOT(MOD(ROW(),2))</formula>
    </cfRule>
  </conditionalFormatting>
  <conditionalFormatting sqref="E23:E24">
    <cfRule type="expression" priority="237" dxfId="0" stopIfTrue="1">
      <formula>NOT(MOD(ROW(),2))</formula>
    </cfRule>
  </conditionalFormatting>
  <conditionalFormatting sqref="F23">
    <cfRule type="expression" priority="236" dxfId="0" stopIfTrue="1">
      <formula>NOT(MOD(ROW(),2))</formula>
    </cfRule>
  </conditionalFormatting>
  <conditionalFormatting sqref="F23">
    <cfRule type="expression" priority="235" dxfId="0" stopIfTrue="1">
      <formula>NOT(MOD(ROW(),2))</formula>
    </cfRule>
  </conditionalFormatting>
  <conditionalFormatting sqref="F24">
    <cfRule type="expression" priority="232" dxfId="0" stopIfTrue="1">
      <formula>NOT(MOD(ROW(),2))</formula>
    </cfRule>
  </conditionalFormatting>
  <conditionalFormatting sqref="F24">
    <cfRule type="expression" priority="231" dxfId="0" stopIfTrue="1">
      <formula>NOT(MOD(ROW(),2))</formula>
    </cfRule>
  </conditionalFormatting>
  <conditionalFormatting sqref="E25:E26">
    <cfRule type="expression" priority="228" dxfId="0" stopIfTrue="1">
      <formula>NOT(MOD(ROW(),2))</formula>
    </cfRule>
  </conditionalFormatting>
  <conditionalFormatting sqref="E25:E26">
    <cfRule type="expression" priority="227" dxfId="0" stopIfTrue="1">
      <formula>NOT(MOD(ROW(),2))</formula>
    </cfRule>
  </conditionalFormatting>
  <conditionalFormatting sqref="F25">
    <cfRule type="expression" priority="226" dxfId="0" stopIfTrue="1">
      <formula>NOT(MOD(ROW(),2))</formula>
    </cfRule>
  </conditionalFormatting>
  <conditionalFormatting sqref="F25">
    <cfRule type="expression" priority="225" dxfId="0" stopIfTrue="1">
      <formula>NOT(MOD(ROW(),2))</formula>
    </cfRule>
  </conditionalFormatting>
  <conditionalFormatting sqref="F26">
    <cfRule type="expression" priority="222" dxfId="0" stopIfTrue="1">
      <formula>NOT(MOD(ROW(),2))</formula>
    </cfRule>
  </conditionalFormatting>
  <conditionalFormatting sqref="F26">
    <cfRule type="expression" priority="221" dxfId="0" stopIfTrue="1">
      <formula>NOT(MOD(ROW(),2))</formula>
    </cfRule>
  </conditionalFormatting>
  <conditionalFormatting sqref="E27:E28">
    <cfRule type="expression" priority="218" dxfId="0" stopIfTrue="1">
      <formula>NOT(MOD(ROW(),2))</formula>
    </cfRule>
  </conditionalFormatting>
  <conditionalFormatting sqref="E27:E28">
    <cfRule type="expression" priority="217" dxfId="0" stopIfTrue="1">
      <formula>NOT(MOD(ROW(),2))</formula>
    </cfRule>
  </conditionalFormatting>
  <conditionalFormatting sqref="F27">
    <cfRule type="expression" priority="216" dxfId="0" stopIfTrue="1">
      <formula>NOT(MOD(ROW(),2))</formula>
    </cfRule>
  </conditionalFormatting>
  <conditionalFormatting sqref="F27">
    <cfRule type="expression" priority="215" dxfId="0" stopIfTrue="1">
      <formula>NOT(MOD(ROW(),2))</formula>
    </cfRule>
  </conditionalFormatting>
  <conditionalFormatting sqref="F28">
    <cfRule type="expression" priority="212" dxfId="0" stopIfTrue="1">
      <formula>NOT(MOD(ROW(),2))</formula>
    </cfRule>
  </conditionalFormatting>
  <conditionalFormatting sqref="F28">
    <cfRule type="expression" priority="211" dxfId="0" stopIfTrue="1">
      <formula>NOT(MOD(ROW(),2))</formula>
    </cfRule>
  </conditionalFormatting>
  <conditionalFormatting sqref="E29:E30">
    <cfRule type="expression" priority="208" dxfId="0" stopIfTrue="1">
      <formula>NOT(MOD(ROW(),2))</formula>
    </cfRule>
  </conditionalFormatting>
  <conditionalFormatting sqref="E29:E30">
    <cfRule type="expression" priority="207" dxfId="0" stopIfTrue="1">
      <formula>NOT(MOD(ROW(),2))</formula>
    </cfRule>
  </conditionalFormatting>
  <conditionalFormatting sqref="F29">
    <cfRule type="expression" priority="206" dxfId="0" stopIfTrue="1">
      <formula>NOT(MOD(ROW(),2))</formula>
    </cfRule>
  </conditionalFormatting>
  <conditionalFormatting sqref="F29">
    <cfRule type="expression" priority="205" dxfId="0" stopIfTrue="1">
      <formula>NOT(MOD(ROW(),2))</formula>
    </cfRule>
  </conditionalFormatting>
  <conditionalFormatting sqref="F30">
    <cfRule type="expression" priority="202" dxfId="0" stopIfTrue="1">
      <formula>NOT(MOD(ROW(),2))</formula>
    </cfRule>
  </conditionalFormatting>
  <conditionalFormatting sqref="F30">
    <cfRule type="expression" priority="201" dxfId="0" stopIfTrue="1">
      <formula>NOT(MOD(ROW(),2))</formula>
    </cfRule>
  </conditionalFormatting>
  <conditionalFormatting sqref="E31:E32">
    <cfRule type="expression" priority="198" dxfId="0" stopIfTrue="1">
      <formula>NOT(MOD(ROW(),2))</formula>
    </cfRule>
  </conditionalFormatting>
  <conditionalFormatting sqref="E31:E32">
    <cfRule type="expression" priority="197" dxfId="0" stopIfTrue="1">
      <formula>NOT(MOD(ROW(),2))</formula>
    </cfRule>
  </conditionalFormatting>
  <conditionalFormatting sqref="F31">
    <cfRule type="expression" priority="196" dxfId="0" stopIfTrue="1">
      <formula>NOT(MOD(ROW(),2))</formula>
    </cfRule>
  </conditionalFormatting>
  <conditionalFormatting sqref="F31">
    <cfRule type="expression" priority="195" dxfId="0" stopIfTrue="1">
      <formula>NOT(MOD(ROW(),2))</formula>
    </cfRule>
  </conditionalFormatting>
  <conditionalFormatting sqref="F32">
    <cfRule type="expression" priority="192" dxfId="0" stopIfTrue="1">
      <formula>NOT(MOD(ROW(),2))</formula>
    </cfRule>
  </conditionalFormatting>
  <conditionalFormatting sqref="F32">
    <cfRule type="expression" priority="191" dxfId="0" stopIfTrue="1">
      <formula>NOT(MOD(ROW(),2))</formula>
    </cfRule>
  </conditionalFormatting>
  <conditionalFormatting sqref="E33:E34">
    <cfRule type="expression" priority="188" dxfId="0" stopIfTrue="1">
      <formula>NOT(MOD(ROW(),2))</formula>
    </cfRule>
  </conditionalFormatting>
  <conditionalFormatting sqref="E33:E34">
    <cfRule type="expression" priority="187" dxfId="0" stopIfTrue="1">
      <formula>NOT(MOD(ROW(),2))</formula>
    </cfRule>
  </conditionalFormatting>
  <conditionalFormatting sqref="F33">
    <cfRule type="expression" priority="186" dxfId="0" stopIfTrue="1">
      <formula>NOT(MOD(ROW(),2))</formula>
    </cfRule>
  </conditionalFormatting>
  <conditionalFormatting sqref="F33">
    <cfRule type="expression" priority="185" dxfId="0" stopIfTrue="1">
      <formula>NOT(MOD(ROW(),2))</formula>
    </cfRule>
  </conditionalFormatting>
  <conditionalFormatting sqref="F34">
    <cfRule type="expression" priority="182" dxfId="0" stopIfTrue="1">
      <formula>NOT(MOD(ROW(),2))</formula>
    </cfRule>
  </conditionalFormatting>
  <conditionalFormatting sqref="F34">
    <cfRule type="expression" priority="181" dxfId="0" stopIfTrue="1">
      <formula>NOT(MOD(ROW(),2))</formula>
    </cfRule>
  </conditionalFormatting>
  <conditionalFormatting sqref="E35:E36">
    <cfRule type="expression" priority="178" dxfId="0" stopIfTrue="1">
      <formula>NOT(MOD(ROW(),2))</formula>
    </cfRule>
  </conditionalFormatting>
  <conditionalFormatting sqref="E35:E36">
    <cfRule type="expression" priority="177" dxfId="0" stopIfTrue="1">
      <formula>NOT(MOD(ROW(),2))</formula>
    </cfRule>
  </conditionalFormatting>
  <conditionalFormatting sqref="F35">
    <cfRule type="expression" priority="176" dxfId="0" stopIfTrue="1">
      <formula>NOT(MOD(ROW(),2))</formula>
    </cfRule>
  </conditionalFormatting>
  <conditionalFormatting sqref="F35">
    <cfRule type="expression" priority="175" dxfId="0" stopIfTrue="1">
      <formula>NOT(MOD(ROW(),2))</formula>
    </cfRule>
  </conditionalFormatting>
  <conditionalFormatting sqref="F36">
    <cfRule type="expression" priority="172" dxfId="0" stopIfTrue="1">
      <formula>NOT(MOD(ROW(),2))</formula>
    </cfRule>
  </conditionalFormatting>
  <conditionalFormatting sqref="F36">
    <cfRule type="expression" priority="171" dxfId="0" stopIfTrue="1">
      <formula>NOT(MOD(ROW(),2))</formula>
    </cfRule>
  </conditionalFormatting>
  <conditionalFormatting sqref="E37:E38">
    <cfRule type="expression" priority="168" dxfId="0" stopIfTrue="1">
      <formula>NOT(MOD(ROW(),2))</formula>
    </cfRule>
  </conditionalFormatting>
  <conditionalFormatting sqref="E37:E38">
    <cfRule type="expression" priority="167" dxfId="0" stopIfTrue="1">
      <formula>NOT(MOD(ROW(),2))</formula>
    </cfRule>
  </conditionalFormatting>
  <conditionalFormatting sqref="F37">
    <cfRule type="expression" priority="166" dxfId="0" stopIfTrue="1">
      <formula>NOT(MOD(ROW(),2))</formula>
    </cfRule>
  </conditionalFormatting>
  <conditionalFormatting sqref="F37">
    <cfRule type="expression" priority="165" dxfId="0" stopIfTrue="1">
      <formula>NOT(MOD(ROW(),2))</formula>
    </cfRule>
  </conditionalFormatting>
  <conditionalFormatting sqref="F38">
    <cfRule type="expression" priority="162" dxfId="0" stopIfTrue="1">
      <formula>NOT(MOD(ROW(),2))</formula>
    </cfRule>
  </conditionalFormatting>
  <conditionalFormatting sqref="F38">
    <cfRule type="expression" priority="161" dxfId="0" stopIfTrue="1">
      <formula>NOT(MOD(ROW(),2))</formula>
    </cfRule>
  </conditionalFormatting>
  <conditionalFormatting sqref="E39:E40">
    <cfRule type="expression" priority="158" dxfId="0" stopIfTrue="1">
      <formula>NOT(MOD(ROW(),2))</formula>
    </cfRule>
  </conditionalFormatting>
  <conditionalFormatting sqref="E39:E40">
    <cfRule type="expression" priority="157" dxfId="0" stopIfTrue="1">
      <formula>NOT(MOD(ROW(),2))</formula>
    </cfRule>
  </conditionalFormatting>
  <conditionalFormatting sqref="F39">
    <cfRule type="expression" priority="156" dxfId="0" stopIfTrue="1">
      <formula>NOT(MOD(ROW(),2))</formula>
    </cfRule>
  </conditionalFormatting>
  <conditionalFormatting sqref="F39">
    <cfRule type="expression" priority="155" dxfId="0" stopIfTrue="1">
      <formula>NOT(MOD(ROW(),2))</formula>
    </cfRule>
  </conditionalFormatting>
  <conditionalFormatting sqref="F40">
    <cfRule type="expression" priority="152" dxfId="0" stopIfTrue="1">
      <formula>NOT(MOD(ROW(),2))</formula>
    </cfRule>
  </conditionalFormatting>
  <conditionalFormatting sqref="F40">
    <cfRule type="expression" priority="151" dxfId="0" stopIfTrue="1">
      <formula>NOT(MOD(ROW(),2))</formula>
    </cfRule>
  </conditionalFormatting>
  <conditionalFormatting sqref="E41:E42">
    <cfRule type="expression" priority="118" dxfId="0" stopIfTrue="1">
      <formula>NOT(MOD(ROW(),2))</formula>
    </cfRule>
  </conditionalFormatting>
  <conditionalFormatting sqref="E41:E42">
    <cfRule type="expression" priority="117" dxfId="0" stopIfTrue="1">
      <formula>NOT(MOD(ROW(),2))</formula>
    </cfRule>
  </conditionalFormatting>
  <conditionalFormatting sqref="F41">
    <cfRule type="expression" priority="116" dxfId="0" stopIfTrue="1">
      <formula>NOT(MOD(ROW(),2))</formula>
    </cfRule>
  </conditionalFormatting>
  <conditionalFormatting sqref="F41">
    <cfRule type="expression" priority="115" dxfId="0" stopIfTrue="1">
      <formula>NOT(MOD(ROW(),2))</formula>
    </cfRule>
  </conditionalFormatting>
  <conditionalFormatting sqref="F42">
    <cfRule type="expression" priority="112" dxfId="0" stopIfTrue="1">
      <formula>NOT(MOD(ROW(),2))</formula>
    </cfRule>
  </conditionalFormatting>
  <conditionalFormatting sqref="F42">
    <cfRule type="expression" priority="111" dxfId="0" stopIfTrue="1">
      <formula>NOT(MOD(ROW(),2))</formula>
    </cfRule>
  </conditionalFormatting>
  <conditionalFormatting sqref="E43:E44">
    <cfRule type="expression" priority="108" dxfId="0" stopIfTrue="1">
      <formula>NOT(MOD(ROW(),2))</formula>
    </cfRule>
  </conditionalFormatting>
  <conditionalFormatting sqref="E43:E44">
    <cfRule type="expression" priority="107" dxfId="0" stopIfTrue="1">
      <formula>NOT(MOD(ROW(),2))</formula>
    </cfRule>
  </conditionalFormatting>
  <conditionalFormatting sqref="F43">
    <cfRule type="expression" priority="106" dxfId="0" stopIfTrue="1">
      <formula>NOT(MOD(ROW(),2))</formula>
    </cfRule>
  </conditionalFormatting>
  <conditionalFormatting sqref="F43">
    <cfRule type="expression" priority="105" dxfId="0" stopIfTrue="1">
      <formula>NOT(MOD(ROW(),2))</formula>
    </cfRule>
  </conditionalFormatting>
  <conditionalFormatting sqref="F44">
    <cfRule type="expression" priority="102" dxfId="0" stopIfTrue="1">
      <formula>NOT(MOD(ROW(),2))</formula>
    </cfRule>
  </conditionalFormatting>
  <conditionalFormatting sqref="F44">
    <cfRule type="expression" priority="101" dxfId="0" stopIfTrue="1">
      <formula>NOT(MOD(ROW(),2))</formula>
    </cfRule>
  </conditionalFormatting>
  <conditionalFormatting sqref="E45:E46">
    <cfRule type="expression" priority="98" dxfId="0" stopIfTrue="1">
      <formula>NOT(MOD(ROW(),2))</formula>
    </cfRule>
  </conditionalFormatting>
  <conditionalFormatting sqref="E45:E46">
    <cfRule type="expression" priority="97" dxfId="0" stopIfTrue="1">
      <formula>NOT(MOD(ROW(),2))</formula>
    </cfRule>
  </conditionalFormatting>
  <conditionalFormatting sqref="F45">
    <cfRule type="expression" priority="96" dxfId="0" stopIfTrue="1">
      <formula>NOT(MOD(ROW(),2))</formula>
    </cfRule>
  </conditionalFormatting>
  <conditionalFormatting sqref="F45">
    <cfRule type="expression" priority="95" dxfId="0" stopIfTrue="1">
      <formula>NOT(MOD(ROW(),2))</formula>
    </cfRule>
  </conditionalFormatting>
  <conditionalFormatting sqref="F46">
    <cfRule type="expression" priority="92" dxfId="0" stopIfTrue="1">
      <formula>NOT(MOD(ROW(),2))</formula>
    </cfRule>
  </conditionalFormatting>
  <conditionalFormatting sqref="F46">
    <cfRule type="expression" priority="91" dxfId="0" stopIfTrue="1">
      <formula>NOT(MOD(ROW(),2))</formula>
    </cfRule>
  </conditionalFormatting>
  <conditionalFormatting sqref="E47:E48">
    <cfRule type="expression" priority="88" dxfId="0" stopIfTrue="1">
      <formula>NOT(MOD(ROW(),2))</formula>
    </cfRule>
  </conditionalFormatting>
  <conditionalFormatting sqref="E47:E48">
    <cfRule type="expression" priority="87" dxfId="0" stopIfTrue="1">
      <formula>NOT(MOD(ROW(),2))</formula>
    </cfRule>
  </conditionalFormatting>
  <conditionalFormatting sqref="F47">
    <cfRule type="expression" priority="86" dxfId="0" stopIfTrue="1">
      <formula>NOT(MOD(ROW(),2))</formula>
    </cfRule>
  </conditionalFormatting>
  <conditionalFormatting sqref="F47">
    <cfRule type="expression" priority="85" dxfId="0" stopIfTrue="1">
      <formula>NOT(MOD(ROW(),2))</formula>
    </cfRule>
  </conditionalFormatting>
  <conditionalFormatting sqref="F48">
    <cfRule type="expression" priority="82" dxfId="0" stopIfTrue="1">
      <formula>NOT(MOD(ROW(),2))</formula>
    </cfRule>
  </conditionalFormatting>
  <conditionalFormatting sqref="F48">
    <cfRule type="expression" priority="81" dxfId="0" stopIfTrue="1">
      <formula>NOT(MOD(ROW(),2))</formula>
    </cfRule>
  </conditionalFormatting>
  <conditionalFormatting sqref="E49">
    <cfRule type="expression" priority="78" dxfId="0" stopIfTrue="1">
      <formula>NOT(MOD(ROW(),2))</formula>
    </cfRule>
  </conditionalFormatting>
  <conditionalFormatting sqref="E49">
    <cfRule type="expression" priority="77" dxfId="0" stopIfTrue="1">
      <formula>NOT(MOD(ROW(),2))</formula>
    </cfRule>
  </conditionalFormatting>
  <conditionalFormatting sqref="F49">
    <cfRule type="expression" priority="76" dxfId="0" stopIfTrue="1">
      <formula>NOT(MOD(ROW(),2))</formula>
    </cfRule>
  </conditionalFormatting>
  <conditionalFormatting sqref="F49">
    <cfRule type="expression" priority="75" dxfId="0" stopIfTrue="1">
      <formula>NOT(MOD(ROW(),2))</formula>
    </cfRule>
  </conditionalFormatting>
  <conditionalFormatting sqref="D15">
    <cfRule type="expression" priority="72" dxfId="0" stopIfTrue="1">
      <formula>NOT(MOD(ROW(),2))</formula>
    </cfRule>
  </conditionalFormatting>
  <conditionalFormatting sqref="D15">
    <cfRule type="expression" priority="71" dxfId="0" stopIfTrue="1">
      <formula>NOT(MOD(ROW(),2))</formula>
    </cfRule>
  </conditionalFormatting>
  <conditionalFormatting sqref="D14">
    <cfRule type="expression" priority="70" dxfId="0" stopIfTrue="1">
      <formula>NOT(MOD(ROW(),2))</formula>
    </cfRule>
  </conditionalFormatting>
  <conditionalFormatting sqref="D14">
    <cfRule type="expression" priority="69" dxfId="0" stopIfTrue="1">
      <formula>NOT(MOD(ROW(),2))</formula>
    </cfRule>
  </conditionalFormatting>
  <conditionalFormatting sqref="D16:D36">
    <cfRule type="expression" priority="68" dxfId="0" stopIfTrue="1">
      <formula>NOT(MOD(ROW(),2))</formula>
    </cfRule>
  </conditionalFormatting>
  <conditionalFormatting sqref="D16:D36">
    <cfRule type="expression" priority="67" dxfId="0" stopIfTrue="1">
      <formula>NOT(MOD(ROW(),2))</formula>
    </cfRule>
  </conditionalFormatting>
  <conditionalFormatting sqref="G16:G49">
    <cfRule type="expression" priority="66" dxfId="0" stopIfTrue="1">
      <formula>NOT(MOD(ROW(),2))</formula>
    </cfRule>
  </conditionalFormatting>
  <conditionalFormatting sqref="G16:G49">
    <cfRule type="expression" priority="65" dxfId="0" stopIfTrue="1">
      <formula>NOT(MOD(ROW(),2))</formula>
    </cfRule>
  </conditionalFormatting>
  <conditionalFormatting sqref="G67">
    <cfRule type="expression" priority="49" dxfId="0" stopIfTrue="1">
      <formula>NOT(MOD(ROW(),2))</formula>
    </cfRule>
  </conditionalFormatting>
  <conditionalFormatting sqref="F67">
    <cfRule type="expression" priority="48" dxfId="0" stopIfTrue="1">
      <formula>NOT(MOD(ROW(),2))</formula>
    </cfRule>
  </conditionalFormatting>
  <conditionalFormatting sqref="K67">
    <cfRule type="expression" priority="47" dxfId="0" stopIfTrue="1">
      <formula>NOT(MOD(ROW(),2))</formula>
    </cfRule>
  </conditionalFormatting>
  <conditionalFormatting sqref="L67">
    <cfRule type="expression" priority="46" dxfId="0" stopIfTrue="1">
      <formula>NOT(MOD(ROW(),2))</formula>
    </cfRule>
  </conditionalFormatting>
  <conditionalFormatting sqref="C67">
    <cfRule type="expression" priority="45" dxfId="0" stopIfTrue="1">
      <formula>NOT(MOD(ROW(),2))</formula>
    </cfRule>
  </conditionalFormatting>
  <conditionalFormatting sqref="B67">
    <cfRule type="expression" priority="44" dxfId="0" stopIfTrue="1">
      <formula>NOT(MOD(ROW(),2))</formula>
    </cfRule>
  </conditionalFormatting>
  <conditionalFormatting sqref="O54">
    <cfRule type="expression" priority="39" dxfId="0" stopIfTrue="1">
      <formula>NOT(MOD(ROW(),2))</formula>
    </cfRule>
  </conditionalFormatting>
  <conditionalFormatting sqref="N54">
    <cfRule type="expression" priority="38" dxfId="0" stopIfTrue="1">
      <formula>NOT(MOD(ROW(),2))</formula>
    </cfRule>
  </conditionalFormatting>
  <conditionalFormatting sqref="P54">
    <cfRule type="expression" priority="37" dxfId="0" stopIfTrue="1">
      <formula>NOT(MOD(ROW(),2))</formula>
    </cfRule>
  </conditionalFormatting>
  <conditionalFormatting sqref="Q54">
    <cfRule type="expression" priority="36" dxfId="0" stopIfTrue="1">
      <formula>NOT(MOD(ROW(),2))</formula>
    </cfRule>
  </conditionalFormatting>
  <conditionalFormatting sqref="R54">
    <cfRule type="expression" priority="35" dxfId="0" stopIfTrue="1">
      <formula>NOT(MOD(ROW(),2))</formula>
    </cfRule>
  </conditionalFormatting>
  <conditionalFormatting sqref="S54">
    <cfRule type="expression" priority="34" dxfId="0" stopIfTrue="1">
      <formula>NOT(MOD(ROW(),2))</formula>
    </cfRule>
  </conditionalFormatting>
  <conditionalFormatting sqref="T54">
    <cfRule type="expression" priority="31" dxfId="0" stopIfTrue="1">
      <formula>NOT(MOD(ROW(),2))</formula>
    </cfRule>
  </conditionalFormatting>
  <conditionalFormatting sqref="U54">
    <cfRule type="expression" priority="30" dxfId="0" stopIfTrue="1">
      <formula>NOT(MOD(ROW(),2))</formula>
    </cfRule>
  </conditionalFormatting>
  <conditionalFormatting sqref="O82">
    <cfRule type="expression" priority="11" dxfId="0" stopIfTrue="1">
      <formula>NOT(MOD(ROW(),2))</formula>
    </cfRule>
  </conditionalFormatting>
  <conditionalFormatting sqref="N82">
    <cfRule type="expression" priority="10" dxfId="0" stopIfTrue="1">
      <formula>NOT(MOD(ROW(),2))</formula>
    </cfRule>
  </conditionalFormatting>
  <conditionalFormatting sqref="P82">
    <cfRule type="expression" priority="9" dxfId="0" stopIfTrue="1">
      <formula>NOT(MOD(ROW(),2))</formula>
    </cfRule>
  </conditionalFormatting>
  <conditionalFormatting sqref="Q82">
    <cfRule type="expression" priority="8" dxfId="0" stopIfTrue="1">
      <formula>NOT(MOD(ROW(),2))</formula>
    </cfRule>
  </conditionalFormatting>
  <conditionalFormatting sqref="R82">
    <cfRule type="expression" priority="7" dxfId="0" stopIfTrue="1">
      <formula>NOT(MOD(ROW(),2))</formula>
    </cfRule>
  </conditionalFormatting>
  <conditionalFormatting sqref="S82">
    <cfRule type="expression" priority="6" dxfId="0" stopIfTrue="1">
      <formula>NOT(MOD(ROW(),2))</formula>
    </cfRule>
  </conditionalFormatting>
  <conditionalFormatting sqref="E67">
    <cfRule type="expression" priority="21" dxfId="0" stopIfTrue="1">
      <formula>NOT(MOD(ROW(),2))</formula>
    </cfRule>
  </conditionalFormatting>
  <conditionalFormatting sqref="D67">
    <cfRule type="expression" priority="20" dxfId="0" stopIfTrue="1">
      <formula>NOT(MOD(ROW(),2))</formula>
    </cfRule>
  </conditionalFormatting>
  <conditionalFormatting sqref="T82">
    <cfRule type="expression" priority="5" dxfId="0" stopIfTrue="1">
      <formula>NOT(MOD(ROW(),2))</formula>
    </cfRule>
  </conditionalFormatting>
  <conditionalFormatting sqref="U82">
    <cfRule type="expression" priority="4" dxfId="0" stopIfTrue="1">
      <formula>NOT(MOD(ROW(),2))</formula>
    </cfRule>
  </conditionalFormatting>
  <conditionalFormatting sqref="D56:L62">
    <cfRule type="expression" priority="3" dxfId="0" stopIfTrue="1">
      <formula>NOT(MOD(ROW(),2))</formula>
    </cfRule>
  </conditionalFormatting>
  <conditionalFormatting sqref="G14">
    <cfRule type="expression" priority="2" dxfId="0" stopIfTrue="1">
      <formula>NOT(MOD(ROW(),2))</formula>
    </cfRule>
  </conditionalFormatting>
  <conditionalFormatting sqref="G14">
    <cfRule type="expression" priority="1" dxfId="0" stopIfTrue="1">
      <formula>NOT(MOD(ROW(),2))</formula>
    </cfRule>
  </conditionalFormatting>
  <dataValidations count="1">
    <dataValidation type="list" allowBlank="1" showInputMessage="1" showErrorMessage="1" sqref="D14:D50">
      <formula1>Noms</formula1>
    </dataValidation>
  </dataValidations>
  <hyperlinks>
    <hyperlink ref="N35" r:id="rId1" display="http://endurathlon.fr/index.php/parcours-2"/>
  </hyperlinks>
  <printOptions horizontalCentered="1" verticalCentered="1"/>
  <pageMargins left="0.2362204724409449" right="0.2362204724409449" top="0.35433070866141736" bottom="0.35433070866141736" header="0" footer="0"/>
  <pageSetup fitToHeight="0" fitToWidth="1" horizontalDpi="600" verticalDpi="600" orientation="landscape" paperSize="9" scale="61" r:id="rId3"/>
  <rowBreaks count="1" manualBreakCount="1">
    <brk id="50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BRARD Laurent</cp:lastModifiedBy>
  <cp:lastPrinted>2017-01-02T20:22:11Z</cp:lastPrinted>
  <dcterms:created xsi:type="dcterms:W3CDTF">2016-12-06T15:26:22Z</dcterms:created>
  <dcterms:modified xsi:type="dcterms:W3CDTF">2018-04-07T16:54:49Z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